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 codeName="{1AED2BDD-1FA3-CEF2-32D4-FBADEFEB71EE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bcraw\Documents\Director of Technology\"/>
    </mc:Choice>
  </mc:AlternateContent>
  <xr:revisionPtr revIDLastSave="0" documentId="13_ncr:1_{42C545E3-93F9-4475-B85F-5EB613AAF883}" xr6:coauthVersionLast="44" xr6:coauthVersionMax="44" xr10:uidLastSave="{00000000-0000-0000-0000-000000000000}"/>
  <bookViews>
    <workbookView xWindow="-108" yWindow="-108" windowWidth="23256" windowHeight="12576" xr2:uid="{928DF5A6-9BE9-D946-B004-1AEE22770F61}"/>
  </bookViews>
  <sheets>
    <sheet name="P&amp;CExample" sheetId="3" r:id="rId1"/>
    <sheet name="P&amp;C(cont.)" sheetId="4" r:id="rId2"/>
    <sheet name="If-Statements" sheetId="13" r:id="rId3"/>
    <sheet name="If-Statements (cont.)" sheetId="5" r:id="rId4"/>
    <sheet name="For Loops" sheetId="7" r:id="rId5"/>
    <sheet name="For Loops (cont.)" sheetId="12" r:id="rId6"/>
    <sheet name="Arrays" sheetId="6" r:id="rId7"/>
    <sheet name="Arrays (cont.)" sheetId="15" r:id="rId8"/>
    <sheet name="2-D Arrays" sheetId="16" r:id="rId9"/>
    <sheet name="2-D Arrays (cont.)" sheetId="17" r:id="rId10"/>
    <sheet name="Select" sheetId="10" r:id="rId11"/>
    <sheet name="Macro Recorder" sheetId="11" r:id="rId12"/>
    <sheet name="Tuition Report" sheetId="2" r:id="rId13"/>
    <sheet name="List" sheetId="1" state="hidden" r:id="rId14"/>
  </sheets>
  <externalReferences>
    <externalReference r:id="rId15"/>
  </externalReferences>
  <definedNames>
    <definedName name="input">#REF!</definedName>
    <definedName name="ratechange">#REF!</definedName>
    <definedName name="RC_2016">#REF!</definedName>
    <definedName name="RC_2017">#REF!</definedName>
    <definedName name="RC_2018">#REF!</definedName>
    <definedName name="RC_2019">#REF!</definedName>
    <definedName name="state">#REF!</definedName>
    <definedName name="statereq">#REF!</definedName>
    <definedName name="yea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" i="2" l="1"/>
  <c r="B20" i="3" l="1"/>
  <c r="B7" i="17"/>
  <c r="B20" i="15"/>
  <c r="C15" i="1" l="1"/>
  <c r="H4" i="2"/>
  <c r="K4" i="2" l="1"/>
  <c r="F8" i="2" s="1"/>
  <c r="Q8" i="6"/>
  <c r="Q7" i="6"/>
  <c r="Q6" i="6"/>
  <c r="Q5" i="6"/>
  <c r="Q4" i="6"/>
  <c r="F23" i="11"/>
  <c r="E23" i="11"/>
  <c r="H23" i="11"/>
  <c r="G23" i="11"/>
  <c r="D23" i="11"/>
  <c r="C23" i="11"/>
  <c r="F11" i="2" l="1"/>
  <c r="F9" i="2"/>
  <c r="F10" i="2"/>
  <c r="B23" i="11"/>
  <c r="F12" i="2" l="1"/>
  <c r="F1" i="2"/>
</calcChain>
</file>

<file path=xl/sharedStrings.xml><?xml version="1.0" encoding="utf-8"?>
<sst xmlns="http://schemas.openxmlformats.org/spreadsheetml/2006/main" count="316" uniqueCount="257">
  <si>
    <t>State:</t>
  </si>
  <si>
    <t>Year:</t>
  </si>
  <si>
    <t>In or Out of State:</t>
  </si>
  <si>
    <t>In-State</t>
  </si>
  <si>
    <t>Out-Of-State</t>
  </si>
  <si>
    <t>Private</t>
  </si>
  <si>
    <t>College Type:</t>
  </si>
  <si>
    <t>Alaska</t>
  </si>
  <si>
    <t>Alabama</t>
  </si>
  <si>
    <t>Arkansas</t>
  </si>
  <si>
    <t>American Samoa</t>
  </si>
  <si>
    <t>Arizona</t>
  </si>
  <si>
    <t>California</t>
  </si>
  <si>
    <t>Colorado</t>
  </si>
  <si>
    <t>Connecticut</t>
  </si>
  <si>
    <t>District of Columbia</t>
  </si>
  <si>
    <t>Delaware</t>
  </si>
  <si>
    <t>Florida</t>
  </si>
  <si>
    <t>Federated States of Micronesia</t>
  </si>
  <si>
    <t>Georgia</t>
  </si>
  <si>
    <t>Guam</t>
  </si>
  <si>
    <t>Hawaii</t>
  </si>
  <si>
    <t>Iowa</t>
  </si>
  <si>
    <t>Idaho</t>
  </si>
  <si>
    <t>Illinois</t>
  </si>
  <si>
    <t>Indiana</t>
  </si>
  <si>
    <t>Kansas</t>
  </si>
  <si>
    <t>Kentucky</t>
  </si>
  <si>
    <t>Louisiana</t>
  </si>
  <si>
    <t>Massachusetts</t>
  </si>
  <si>
    <t>Maryland</t>
  </si>
  <si>
    <t>Maine</t>
  </si>
  <si>
    <t>Marshall Islands</t>
  </si>
  <si>
    <t>Michigan</t>
  </si>
  <si>
    <t>Minnesota</t>
  </si>
  <si>
    <t>Missouri</t>
  </si>
  <si>
    <t>Northern Marianas</t>
  </si>
  <si>
    <t>Mississippi</t>
  </si>
  <si>
    <t>Montana</t>
  </si>
  <si>
    <t>North Carolina</t>
  </si>
  <si>
    <t>North Dakota</t>
  </si>
  <si>
    <t>Nebraska</t>
  </si>
  <si>
    <t>New Hampshire</t>
  </si>
  <si>
    <t>New Jersey</t>
  </si>
  <si>
    <t>New Mexico</t>
  </si>
  <si>
    <t>Nevada</t>
  </si>
  <si>
    <t>New York</t>
  </si>
  <si>
    <t>Ohio</t>
  </si>
  <si>
    <t>Oklahoma</t>
  </si>
  <si>
    <t>Oregon</t>
  </si>
  <si>
    <t>Pennsylvania</t>
  </si>
  <si>
    <t>Puerto Rico</t>
  </si>
  <si>
    <t>Palau</t>
  </si>
  <si>
    <t>Rhode Island</t>
  </si>
  <si>
    <t>South Carolina</t>
  </si>
  <si>
    <t>South Dakota</t>
  </si>
  <si>
    <t>Tennessee</t>
  </si>
  <si>
    <t>Texas</t>
  </si>
  <si>
    <t>Utah</t>
  </si>
  <si>
    <t>Virginia</t>
  </si>
  <si>
    <t>Virgin Islands</t>
  </si>
  <si>
    <t>Vermont</t>
  </si>
  <si>
    <t>Washington</t>
  </si>
  <si>
    <t>Wisconsin</t>
  </si>
  <si>
    <t>West Virginia</t>
  </si>
  <si>
    <t>Wyoming</t>
  </si>
  <si>
    <t>Living Costs (Per Year)</t>
  </si>
  <si>
    <t>Tuition (Per Semester)</t>
  </si>
  <si>
    <t>Factors:</t>
  </si>
  <si>
    <t>Reputation:</t>
  </si>
  <si>
    <t>Low</t>
  </si>
  <si>
    <t>Medium</t>
  </si>
  <si>
    <t>High</t>
  </si>
  <si>
    <t>Region:</t>
  </si>
  <si>
    <t>Region</t>
  </si>
  <si>
    <t>Urban</t>
  </si>
  <si>
    <t>Rural</t>
  </si>
  <si>
    <t>Total</t>
  </si>
  <si>
    <t>Years at College</t>
  </si>
  <si>
    <t>File Location</t>
  </si>
  <si>
    <t>C:\Users\bcraw\Documents\Director of Technology\</t>
  </si>
  <si>
    <t>Property &amp; Casualty Example</t>
  </si>
  <si>
    <t>Age of Driver</t>
  </si>
  <si>
    <t>Under 18</t>
  </si>
  <si>
    <t>19-30</t>
  </si>
  <si>
    <t>65+</t>
  </si>
  <si>
    <t>Risk Factor Tables:</t>
  </si>
  <si>
    <t>Sedan</t>
  </si>
  <si>
    <t>SUV</t>
  </si>
  <si>
    <t>Truck</t>
  </si>
  <si>
    <t>Model Year</t>
  </si>
  <si>
    <t>Last 5 Years</t>
  </si>
  <si>
    <t>Base Rates:</t>
  </si>
  <si>
    <t>Price Per Month (Annual Policy):</t>
  </si>
  <si>
    <t>Given Examples:</t>
  </si>
  <si>
    <t>Answer found by taking base coverage and multiplying by appropriate risk factors (e.g. $100*1.3*1*1=$130)</t>
  </si>
  <si>
    <t>Answer:</t>
  </si>
  <si>
    <t>Excel</t>
  </si>
  <si>
    <t>VBA</t>
  </si>
  <si>
    <t>$20,000 Coverage (A)</t>
  </si>
  <si>
    <t>$50,000 Coverage (B)</t>
  </si>
  <si>
    <t>$100,000 Coverage (C)</t>
  </si>
  <si>
    <t>CovA:</t>
  </si>
  <si>
    <t>CovB:</t>
  </si>
  <si>
    <t>CovC:</t>
  </si>
  <si>
    <t>&lt;--- coverages will print here after running sub Q1</t>
  </si>
  <si>
    <t>Model Type</t>
  </si>
  <si>
    <t>6-14 Years Ago</t>
  </si>
  <si>
    <t>31-64</t>
  </si>
  <si>
    <t>15 Years or Older</t>
  </si>
  <si>
    <t>(This is to show that you can use information from other sheets on this sheet)</t>
  </si>
  <si>
    <t>(e.g. $200*0.8*1.1*0.95)</t>
  </si>
  <si>
    <t>Open the module P&amp;CQs and edit subs Q2, Q3, and Q4 to answer questions.</t>
  </si>
  <si>
    <t>All the questions pertain to the information on sheet "P&amp;CExample"</t>
  </si>
  <si>
    <t>(e.g. $200*1*1*1*12)</t>
  </si>
  <si>
    <t>Start Year:</t>
  </si>
  <si>
    <t>Premiums</t>
  </si>
  <si>
    <t>NWP:</t>
  </si>
  <si>
    <t>Expenses:</t>
  </si>
  <si>
    <t>Reserves:</t>
  </si>
  <si>
    <t>Losses:</t>
  </si>
  <si>
    <t>PA</t>
  </si>
  <si>
    <t>NJ</t>
  </si>
  <si>
    <t>then button, and draw out size. Then assign the macro you</t>
  </si>
  <si>
    <t>want to run when button is pressed.)</t>
  </si>
  <si>
    <t>California Rate Change</t>
  </si>
  <si>
    <t>Using the macro recorder, recreate the format of the table. Then, find the macro created and see what</t>
  </si>
  <si>
    <t>the corresponding code is. (Note the use of select)</t>
  </si>
  <si>
    <t>COPY THIS CELL</t>
  </si>
  <si>
    <t>Using Select:</t>
  </si>
  <si>
    <t>Without Select:</t>
  </si>
  <si>
    <t>Brandon</t>
  </si>
  <si>
    <t>Akash</t>
  </si>
  <si>
    <t>Nikki</t>
  </si>
  <si>
    <t>Aidan</t>
  </si>
  <si>
    <t>Noah</t>
  </si>
  <si>
    <t>Vince</t>
  </si>
  <si>
    <t>Marceli</t>
  </si>
  <si>
    <t>Alexis</t>
  </si>
  <si>
    <t>Lucas</t>
  </si>
  <si>
    <t>Ayo</t>
  </si>
  <si>
    <t>Age:</t>
  </si>
  <si>
    <t>Max Age</t>
  </si>
  <si>
    <t>Min Age</t>
  </si>
  <si>
    <t>Median Age</t>
  </si>
  <si>
    <t>How Old?</t>
  </si>
  <si>
    <t>Average Age</t>
  </si>
  <si>
    <t>Total Age</t>
  </si>
  <si>
    <t>Living Situation:</t>
  </si>
  <si>
    <t>Living Situation</t>
  </si>
  <si>
    <t>On-Campus</t>
  </si>
  <si>
    <t>Off-Campus</t>
  </si>
  <si>
    <t>&lt;- for projections</t>
  </si>
  <si>
    <t xml:space="preserve"> urban area is higher cost than rural)</t>
  </si>
  <si>
    <t>Start Year (yyyy):</t>
  </si>
  <si>
    <t>(up to 2025)</t>
  </si>
  <si>
    <t>Years After 2020</t>
  </si>
  <si>
    <t>4 year total:</t>
  </si>
  <si>
    <t>(Total cost formula in excel is long and</t>
  </si>
  <si>
    <t>complicated. VBA can use variables</t>
  </si>
  <si>
    <t>Reputation</t>
  </si>
  <si>
    <t>Example1:</t>
  </si>
  <si>
    <t>Example2:</t>
  </si>
  <si>
    <t>Example3:</t>
  </si>
  <si>
    <t>Example 4:</t>
  </si>
  <si>
    <t>Question 2:</t>
  </si>
  <si>
    <t>Use a nested loop to recreate this:</t>
  </si>
  <si>
    <t>In this box (numbers should appear in smaller boxes starting from topright):</t>
  </si>
  <si>
    <t>In this box (populate cells from top right, populating each column top to bottom,</t>
  </si>
  <si>
    <t xml:space="preserve"> then moving to the next column to the left)</t>
  </si>
  <si>
    <t>3 Year Summary Report</t>
  </si>
  <si>
    <t>to make calculation easier without printing.</t>
  </si>
  <si>
    <t>Lets go back to that P&amp;C example again. One of the problems we ran into</t>
  </si>
  <si>
    <t>was declaring and assigning values to all those variables. There's a faster and more efficient way. Let's use arrays!</t>
  </si>
  <si>
    <t>2-D Arrays</t>
  </si>
  <si>
    <t>Up until now, we only saw 1-D arrays in which there is one list of elements denoted by integer values.</t>
  </si>
  <si>
    <t>Now, we will see that you can create an array that is a "table" of elements where there are two components (integer values) that correspond to one element</t>
  </si>
  <si>
    <t>Life Table (tPx)</t>
  </si>
  <si>
    <t>(tPx denotes probability of someone aged x surviving t number of years)</t>
  </si>
  <si>
    <t>x|t</t>
  </si>
  <si>
    <t>Answer the following questions using 2-D arrays in a VBA macro and the Table on Sheet "2-D Arrays"</t>
  </si>
  <si>
    <t>What is the probability that a 47 year old survives the next 13 years?</t>
  </si>
  <si>
    <t>(run macro Arrays2D_Ex for answer)</t>
  </si>
  <si>
    <r>
      <t xml:space="preserve">e.g. </t>
    </r>
    <r>
      <rPr>
        <sz val="8"/>
        <color theme="1"/>
        <rFont val="Calibri"/>
        <family val="2"/>
        <scheme val="minor"/>
      </rPr>
      <t>5</t>
    </r>
    <r>
      <rPr>
        <sz val="12"/>
        <color theme="1"/>
        <rFont val="Calibri"/>
        <family val="2"/>
        <scheme val="minor"/>
      </rPr>
      <t>P</t>
    </r>
    <r>
      <rPr>
        <sz val="8"/>
        <color theme="1"/>
        <rFont val="Calibri"/>
        <family val="2"/>
        <scheme val="minor"/>
      </rPr>
      <t>40</t>
    </r>
    <r>
      <rPr>
        <sz val="12"/>
        <color theme="1"/>
        <rFont val="Calibri"/>
        <family val="2"/>
        <scheme val="minor"/>
      </rPr>
      <t xml:space="preserve"> is the probaility someone age 40 lives to the age of 45</t>
    </r>
  </si>
  <si>
    <t>(defined as the term curtate life expectancy of someone age 42 for a term of 21 years)</t>
  </si>
  <si>
    <t>In other words, use 2d Array to find the summation of P(42,1),P(42,2),…,P(42,21)).</t>
  </si>
  <si>
    <r>
      <t xml:space="preserve">(formula: </t>
    </r>
    <r>
      <rPr>
        <sz val="12"/>
        <color theme="1"/>
        <rFont val="Calibri"/>
        <family val="2"/>
      </rPr>
      <t xml:space="preserve">Σ </t>
    </r>
    <r>
      <rPr>
        <sz val="8"/>
        <color theme="1"/>
        <rFont val="Calibri"/>
        <family val="2"/>
      </rPr>
      <t>t</t>
    </r>
    <r>
      <rPr>
        <sz val="12"/>
        <color theme="1"/>
        <rFont val="Calibri"/>
        <family val="2"/>
      </rPr>
      <t>P</t>
    </r>
    <r>
      <rPr>
        <sz val="8"/>
        <color theme="1"/>
        <rFont val="Calibri"/>
        <family val="2"/>
      </rPr>
      <t xml:space="preserve">42 </t>
    </r>
    <r>
      <rPr>
        <sz val="12"/>
        <color theme="1"/>
        <rFont val="Calibri"/>
        <family val="2"/>
      </rPr>
      <t xml:space="preserve"> from t=1 to t=21)</t>
    </r>
  </si>
  <si>
    <t>In Excel</t>
  </si>
  <si>
    <t>Given: delta=0.05</t>
  </si>
  <si>
    <t>v=e^-0.05</t>
  </si>
  <si>
    <t>*NOTE:VBA function for e^ is Exp()</t>
  </si>
  <si>
    <r>
      <t>(formula: Σ (v^t+1)*(</t>
    </r>
    <r>
      <rPr>
        <sz val="8"/>
        <color theme="1"/>
        <rFont val="Calibri"/>
        <family val="2"/>
        <scheme val="minor"/>
      </rPr>
      <t>t</t>
    </r>
    <r>
      <rPr>
        <sz val="12"/>
        <color theme="1"/>
        <rFont val="Calibri"/>
        <family val="2"/>
        <scheme val="minor"/>
      </rPr>
      <t>P</t>
    </r>
    <r>
      <rPr>
        <sz val="8"/>
        <color theme="1"/>
        <rFont val="Calibri"/>
        <family val="2"/>
        <scheme val="minor"/>
      </rPr>
      <t>40</t>
    </r>
    <r>
      <rPr>
        <sz val="12"/>
        <color theme="1"/>
        <rFont val="Calibri"/>
        <family val="2"/>
        <scheme val="minor"/>
      </rPr>
      <t>)*(1-</t>
    </r>
    <r>
      <rPr>
        <sz val="8"/>
        <color theme="1"/>
        <rFont val="Calibri"/>
        <family val="2"/>
        <scheme val="minor"/>
      </rPr>
      <t>1</t>
    </r>
    <r>
      <rPr>
        <sz val="12"/>
        <color theme="1"/>
        <rFont val="Calibri"/>
        <family val="2"/>
        <scheme val="minor"/>
      </rPr>
      <t>P</t>
    </r>
    <r>
      <rPr>
        <sz val="8"/>
        <color theme="1"/>
        <rFont val="Calibri"/>
        <family val="2"/>
        <scheme val="minor"/>
      </rPr>
      <t>40+t</t>
    </r>
    <r>
      <rPr>
        <sz val="12"/>
        <color theme="1"/>
        <rFont val="Calibri"/>
        <family val="2"/>
        <scheme val="minor"/>
      </rPr>
      <t>) from t=0 to t=7</t>
    </r>
  </si>
  <si>
    <t>In other words, calculate (e^-0.05)*P(40,0)*(1-P(40,1))+(e^-0.05*2)*P(40,1)*(1-P(41,1))+…+(e^-0.05*8)*P(40,7)*(1-P(47,1))</t>
  </si>
  <si>
    <t>(defined as expected value for term life of someone age 40 for a term of 8 years)</t>
  </si>
  <si>
    <t>x</t>
  </si>
  <si>
    <t>Example 1: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</si>
  <si>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</si>
  <si>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</si>
  <si>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</si>
  <si>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</si>
  <si>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</si>
  <si>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</si>
  <si>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</si>
  <si>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</si>
  <si>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</si>
  <si>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</si>
  <si>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</si>
  <si>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</si>
  <si>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Policy A</t>
  </si>
  <si>
    <t>Policy B</t>
  </si>
  <si>
    <t>Losses Per Policy (Thousands)</t>
  </si>
  <si>
    <t>Term:</t>
  </si>
  <si>
    <t>Q1</t>
  </si>
  <si>
    <t>Q2</t>
  </si>
  <si>
    <t>Q3</t>
  </si>
  <si>
    <t>Q4</t>
  </si>
  <si>
    <t>Annual</t>
  </si>
  <si>
    <t>Total Losses</t>
  </si>
  <si>
    <t>Median Losses:</t>
  </si>
  <si>
    <t>Avg Losses:</t>
  </si>
  <si>
    <t>Min Losses:</t>
  </si>
  <si>
    <t>Max Losses:</t>
  </si>
  <si>
    <t>Click the button to run the macro.</t>
  </si>
  <si>
    <t>Average Premium</t>
  </si>
  <si>
    <t>Average NWP</t>
  </si>
  <si>
    <t>Average Expenses</t>
  </si>
  <si>
    <t>Average Reserves</t>
  </si>
  <si>
    <t>Average Losses</t>
  </si>
  <si>
    <t>DO NOT EDIT THIS PAGE</t>
  </si>
  <si>
    <t xml:space="preserve">                             Total Cost (With Expected Price Increase)</t>
  </si>
  <si>
    <t>Other workbooks don't need to be open.</t>
  </si>
  <si>
    <t>Using Excel formulas that use other workbooks</t>
  </si>
  <si>
    <t>often fail when the other workbook isn’t open.)</t>
  </si>
  <si>
    <t>(higher reputation means higher cost,</t>
  </si>
  <si>
    <t>Arrays:</t>
  </si>
  <si>
    <t>Q3 Loss Report</t>
  </si>
  <si>
    <t>Q1: Find the price per month of a $20,000 coverage on a driver age 17 covering a sedan with a model year of 2010.</t>
  </si>
  <si>
    <t>Answer found by taking base coverage and multiplying by appropriate risk factors (e.g. $100*1.3*1*1=$130).</t>
  </si>
  <si>
    <t>Q2: Find the price per month of coverage C for a driver age40 driving a 1995 pickup.</t>
  </si>
  <si>
    <t>(e.g. $150*1.2*0.9*1.2)</t>
  </si>
  <si>
    <t>Q3: Find the price per month of coverage B for a driver age 72 driving a 2020 SUV.</t>
  </si>
  <si>
    <t>Q: Find the annual price of coverage C for a driver age 22 driving a 2013 sedan.</t>
  </si>
  <si>
    <t>Here, we will be using if statements to create a report.</t>
  </si>
  <si>
    <t>By using VBA, the report can be created repeatedly and quickly.</t>
  </si>
  <si>
    <r>
      <rPr>
        <b/>
        <sz val="12"/>
        <color theme="1"/>
        <rFont val="Calibri"/>
        <family val="2"/>
        <scheme val="minor"/>
      </rPr>
      <t>Question 1:</t>
    </r>
    <r>
      <rPr>
        <sz val="12"/>
        <color theme="1"/>
        <rFont val="Calibri"/>
        <family val="2"/>
        <scheme val="minor"/>
      </rPr>
      <t xml:space="preserve"> Create the report consisting of the means of Premiums, Net Written Premiums, </t>
    </r>
  </si>
  <si>
    <t>expenses, reserves, and losses for the last 3 years for business done in Pennsylvania</t>
  </si>
  <si>
    <t>The macro will create the correct report depending on the inputs in cells B11 and B12.</t>
  </si>
  <si>
    <t>or New Jersey, depending on the inputs. To do so, edit the sub report_ex in module</t>
  </si>
  <si>
    <t>IfStatementsCont by placing the appropriate if statement(s) in the correct place.</t>
  </si>
  <si>
    <t>(You can link buttons to macros. In Developer, click insert,</t>
  </si>
  <si>
    <t>We will compare the same action using code with select and without.</t>
  </si>
  <si>
    <t>Answers for PA, 2015</t>
  </si>
  <si>
    <r>
      <t>Ex2: Calculate e</t>
    </r>
    <r>
      <rPr>
        <sz val="8"/>
        <color theme="1"/>
        <rFont val="Calibri"/>
        <family val="2"/>
        <scheme val="minor"/>
      </rPr>
      <t>42:2</t>
    </r>
    <r>
      <rPr>
        <sz val="8"/>
        <color theme="1"/>
        <rFont val="Calibri"/>
        <family val="2"/>
      </rPr>
      <t>͞1Ι</t>
    </r>
  </si>
  <si>
    <r>
      <t>Q1: Calculate A</t>
    </r>
    <r>
      <rPr>
        <sz val="8"/>
        <color theme="1"/>
        <rFont val="Calibri"/>
        <family val="2"/>
      </rPr>
      <t>4</t>
    </r>
    <r>
      <rPr>
        <sz val="12"/>
        <color theme="1"/>
        <rFont val="Calibri"/>
        <family val="2"/>
      </rPr>
      <t>¹</t>
    </r>
    <r>
      <rPr>
        <sz val="8"/>
        <color theme="1"/>
        <rFont val="Calibri"/>
        <family val="2"/>
      </rPr>
      <t>0</t>
    </r>
    <r>
      <rPr>
        <sz val="8"/>
        <color theme="1"/>
        <rFont val="Calibri"/>
        <family val="2"/>
        <scheme val="minor"/>
      </rPr>
      <t>:8</t>
    </r>
    <r>
      <rPr>
        <sz val="8"/>
        <color theme="1"/>
        <rFont val="Calibri"/>
        <family val="2"/>
      </rPr>
      <t>͞ Ι</t>
    </r>
  </si>
  <si>
    <t>If done right, answer will be 0.0844976583188943</t>
  </si>
  <si>
    <t>We will now create the 2D array P(x,t) and assign the correct values of the table to the elements of the array and use to answers questions.</t>
  </si>
  <si>
    <t>Question 1: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</si>
</sst>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13" x14ac:knownFonts="1">
    <font>
      <sz val="12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rgb="FF000000"/>
      <name val="Calibri"/>
      <family val="2"/>
    </font>
    <font>
      <sz val="12"/>
      <color theme="1"/>
      <name val="Calibri"/>
      <family val="2"/>
    </font>
    <font>
      <sz val="8"/>
      <color theme="1"/>
      <name val="Calibri"/>
      <family val="2"/>
      <scheme val="minor"/>
    </font>
    <font>
      <sz val="8"/>
      <color theme="1"/>
      <name val="Calibri"/>
      <family val="2"/>
    </font>
    <font>
      <sz val="8"/>
      <name val="Calibri"/>
      <family val="2"/>
      <scheme val="minor"/>
    </font>
    <font>
      <sz val="2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81">
    <xf numFmtId="0" fontId="0" fillId="0" borderId="0" xfId="0"/>
    <xf numFmtId="0" fontId="1" fillId="2" borderId="0" xfId="0" applyFont="1" applyFill="1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Continuous"/>
    </xf>
    <xf numFmtId="3" fontId="0" fillId="0" borderId="0" xfId="0" applyNumberFormat="1"/>
    <xf numFmtId="0" fontId="6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44" fontId="0" fillId="0" borderId="0" xfId="1" applyFont="1"/>
    <xf numFmtId="44" fontId="5" fillId="3" borderId="0" xfId="1" applyFont="1" applyFill="1"/>
    <xf numFmtId="44" fontId="0" fillId="0" borderId="0" xfId="0" applyNumberFormat="1"/>
    <xf numFmtId="0" fontId="0" fillId="0" borderId="0" xfId="0" quotePrefix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9" xfId="0" applyBorder="1"/>
    <xf numFmtId="0" fontId="0" fillId="0" borderId="3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9" xfId="0" applyBorder="1" applyAlignment="1">
      <alignment horizontal="center"/>
    </xf>
    <xf numFmtId="10" fontId="0" fillId="0" borderId="6" xfId="2" applyNumberFormat="1" applyFont="1" applyBorder="1"/>
    <xf numFmtId="10" fontId="0" fillId="4" borderId="7" xfId="2" applyNumberFormat="1" applyFont="1" applyFill="1" applyBorder="1"/>
    <xf numFmtId="0" fontId="0" fillId="0" borderId="0" xfId="0" applyFont="1"/>
    <xf numFmtId="0" fontId="0" fillId="0" borderId="0" xfId="0" applyAlignment="1"/>
    <xf numFmtId="0" fontId="0" fillId="0" borderId="5" xfId="0" applyBorder="1" applyAlignment="1">
      <alignment horizontal="center"/>
    </xf>
    <xf numFmtId="0" fontId="2" fillId="0" borderId="0" xfId="0" applyFont="1" applyAlignment="1">
      <alignment horizontal="center"/>
    </xf>
    <xf numFmtId="44" fontId="0" fillId="0" borderId="0" xfId="1" applyFont="1" applyBorder="1"/>
    <xf numFmtId="44" fontId="0" fillId="0" borderId="14" xfId="1" applyFont="1" applyBorder="1"/>
    <xf numFmtId="44" fontId="0" fillId="0" borderId="10" xfId="1" applyFont="1" applyBorder="1"/>
    <xf numFmtId="44" fontId="0" fillId="0" borderId="11" xfId="1" applyFont="1" applyBorder="1"/>
    <xf numFmtId="44" fontId="0" fillId="0" borderId="12" xfId="1" applyFont="1" applyBorder="1"/>
    <xf numFmtId="44" fontId="0" fillId="0" borderId="1" xfId="1" applyFont="1" applyBorder="1"/>
    <xf numFmtId="44" fontId="0" fillId="0" borderId="13" xfId="1" applyFont="1" applyBorder="1"/>
    <xf numFmtId="44" fontId="0" fillId="0" borderId="15" xfId="1" applyFont="1" applyBorder="1"/>
    <xf numFmtId="0" fontId="2" fillId="0" borderId="0" xfId="0" applyFont="1" applyFill="1" applyBorder="1"/>
    <xf numFmtId="0" fontId="2" fillId="0" borderId="10" xfId="0" applyFont="1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0" fillId="0" borderId="0" xfId="0" applyAlignment="1">
      <alignment horizontal="right"/>
    </xf>
    <xf numFmtId="0" fontId="0" fillId="0" borderId="0" xfId="0" quotePrefix="1" applyAlignment="1">
      <alignment horizontal="right"/>
    </xf>
    <xf numFmtId="0" fontId="0" fillId="0" borderId="0" xfId="0" applyAlignment="1">
      <alignment horizontal="centerContinuous" vertical="distributed"/>
    </xf>
    <xf numFmtId="0" fontId="12" fillId="0" borderId="0" xfId="0" applyFont="1" applyAlignment="1">
      <alignment horizontal="centerContinuous" vertical="distributed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44" fontId="0" fillId="0" borderId="2" xfId="1" applyFont="1" applyBorder="1"/>
    <xf numFmtId="7" fontId="0" fillId="0" borderId="14" xfId="1" applyNumberFormat="1" applyFont="1" applyBorder="1"/>
    <xf numFmtId="0" fontId="2" fillId="0" borderId="10" xfId="0" applyFont="1" applyBorder="1"/>
    <xf numFmtId="0" fontId="0" fillId="0" borderId="15" xfId="0" applyBorder="1" applyAlignment="1">
      <alignment horizontal="left"/>
    </xf>
    <xf numFmtId="44" fontId="0" fillId="0" borderId="0" xfId="1" applyFont="1" applyBorder="1" applyAlignment="1">
      <alignment horizontal="right"/>
    </xf>
    <xf numFmtId="44" fontId="0" fillId="0" borderId="13" xfId="1" applyFont="1" applyBorder="1" applyAlignment="1">
      <alignment horizontal="centerContinuous"/>
    </xf>
    <xf numFmtId="44" fontId="0" fillId="0" borderId="14" xfId="1" applyFont="1" applyBorder="1" applyAlignment="1">
      <alignment horizontal="right"/>
    </xf>
    <xf numFmtId="44" fontId="0" fillId="0" borderId="15" xfId="1" applyFont="1" applyBorder="1" applyAlignment="1">
      <alignment horizontal="centerContinuous"/>
    </xf>
    <xf numFmtId="0" fontId="2" fillId="0" borderId="11" xfId="0" applyFont="1" applyBorder="1" applyAlignment="1">
      <alignment horizontal="centerContinuous"/>
    </xf>
    <xf numFmtId="0" fontId="0" fillId="0" borderId="12" xfId="0" applyBorder="1" applyAlignment="1">
      <alignment horizontal="left"/>
    </xf>
    <xf numFmtId="0" fontId="2" fillId="0" borderId="12" xfId="0" applyFont="1" applyBorder="1" applyAlignment="1">
      <alignment horizontal="centerContinuous"/>
    </xf>
    <xf numFmtId="0" fontId="0" fillId="0" borderId="0" xfId="0" applyFill="1" applyBorder="1"/>
    <xf numFmtId="7" fontId="0" fillId="0" borderId="13" xfId="1" applyNumberFormat="1" applyFont="1" applyBorder="1"/>
    <xf numFmtId="7" fontId="0" fillId="0" borderId="15" xfId="1" applyNumberFormat="1" applyFont="1" applyBorder="1"/>
    <xf numFmtId="7" fontId="0" fillId="0" borderId="0" xfId="1" applyNumberFormat="1" applyFont="1" applyBorder="1"/>
  </cellXfs>
  <cellStyles count="3">
    <cellStyle name="Currency" xfId="1" builtinId="4"/>
    <cellStyle name="Normal" xfId="0" builtinId="0"/>
    <cellStyle name="Percent" xfId="2" builtinId="5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microsoft.com/office/2006/relationships/vbaProject" Target="vbaProject.bin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198120</xdr:colOff>
          <xdr:row>9</xdr:row>
          <xdr:rowOff>190500</xdr:rowOff>
        </xdr:from>
        <xdr:to>
          <xdr:col>2</xdr:col>
          <xdr:colOff>1021080</xdr:colOff>
          <xdr:row>13</xdr:row>
          <xdr:rowOff>190500</xdr:rowOff>
        </xdr:to>
        <xdr:sp macro="" textlink="">
          <xdr:nvSpPr>
            <xdr:cNvPr id="6147" name="Button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2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If Example 1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30480</xdr:colOff>
          <xdr:row>12</xdr:row>
          <xdr:rowOff>7620</xdr:rowOff>
        </xdr:from>
        <xdr:to>
          <xdr:col>3</xdr:col>
          <xdr:colOff>1066800</xdr:colOff>
          <xdr:row>16</xdr:row>
          <xdr:rowOff>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3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Report Example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uition%20Tab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uition 2020"/>
    </sheetNames>
    <definedNames>
      <definedName name="states" refersTo="='Tuition 2020'!$C$3:$C$61"/>
      <definedName name="tuit_tbl" refersTo="='Tuition 2020'!$C$3:$I$61"/>
    </definedNames>
    <sheetDataSet>
      <sheetData sheetId="0">
        <row r="3">
          <cell r="C3" t="str">
            <v>Alaska</v>
          </cell>
          <cell r="D3">
            <v>10</v>
          </cell>
          <cell r="E3">
            <v>7293</v>
          </cell>
          <cell r="F3">
            <v>18608</v>
          </cell>
          <cell r="G3">
            <v>12891</v>
          </cell>
          <cell r="H3">
            <v>13454</v>
          </cell>
          <cell r="I3">
            <v>16356</v>
          </cell>
        </row>
        <row r="4">
          <cell r="C4" t="str">
            <v>Alabama</v>
          </cell>
          <cell r="D4">
            <v>97</v>
          </cell>
          <cell r="E4">
            <v>6931</v>
          </cell>
          <cell r="F4">
            <v>13348</v>
          </cell>
          <cell r="G4">
            <v>16852</v>
          </cell>
          <cell r="H4">
            <v>12115</v>
          </cell>
          <cell r="I4">
            <v>12092</v>
          </cell>
        </row>
        <row r="5">
          <cell r="C5" t="str">
            <v>Arkansas</v>
          </cell>
          <cell r="D5">
            <v>90</v>
          </cell>
          <cell r="E5">
            <v>4877</v>
          </cell>
          <cell r="F5">
            <v>7743</v>
          </cell>
          <cell r="G5">
            <v>18518</v>
          </cell>
          <cell r="H5">
            <v>12023</v>
          </cell>
          <cell r="I5">
            <v>12972</v>
          </cell>
        </row>
        <row r="6">
          <cell r="C6" t="str">
            <v>American Samoa</v>
          </cell>
          <cell r="D6">
            <v>1</v>
          </cell>
          <cell r="E6">
            <v>3950</v>
          </cell>
          <cell r="F6">
            <v>4250</v>
          </cell>
          <cell r="G6" t="str">
            <v>-</v>
          </cell>
          <cell r="H6" t="str">
            <v>-</v>
          </cell>
          <cell r="I6">
            <v>4000</v>
          </cell>
        </row>
        <row r="7">
          <cell r="C7" t="str">
            <v>Arizona</v>
          </cell>
          <cell r="D7">
            <v>140</v>
          </cell>
          <cell r="E7">
            <v>4667</v>
          </cell>
          <cell r="F7">
            <v>11342</v>
          </cell>
          <cell r="G7">
            <v>17964</v>
          </cell>
          <cell r="H7">
            <v>13820</v>
          </cell>
          <cell r="I7">
            <v>14597</v>
          </cell>
        </row>
        <row r="8">
          <cell r="C8" t="str">
            <v>California</v>
          </cell>
          <cell r="D8">
            <v>758</v>
          </cell>
          <cell r="E8">
            <v>3088</v>
          </cell>
          <cell r="F8">
            <v>11992</v>
          </cell>
          <cell r="G8">
            <v>27706</v>
          </cell>
          <cell r="H8">
            <v>16692</v>
          </cell>
          <cell r="I8">
            <v>18828</v>
          </cell>
        </row>
        <row r="9">
          <cell r="C9" t="str">
            <v>Colorado</v>
          </cell>
          <cell r="D9">
            <v>122</v>
          </cell>
          <cell r="E9">
            <v>6773</v>
          </cell>
          <cell r="F9">
            <v>16737</v>
          </cell>
          <cell r="G9">
            <v>21644</v>
          </cell>
          <cell r="H9">
            <v>14556</v>
          </cell>
          <cell r="I9">
            <v>15431</v>
          </cell>
        </row>
        <row r="10">
          <cell r="C10" t="str">
            <v>Connecticut</v>
          </cell>
          <cell r="D10">
            <v>92</v>
          </cell>
          <cell r="E10">
            <v>8376</v>
          </cell>
          <cell r="F10">
            <v>20886</v>
          </cell>
          <cell r="G10">
            <v>36535</v>
          </cell>
          <cell r="H10">
            <v>16807</v>
          </cell>
          <cell r="I10">
            <v>14357</v>
          </cell>
        </row>
        <row r="11">
          <cell r="C11" t="str">
            <v>District of Columbia</v>
          </cell>
          <cell r="D11">
            <v>25</v>
          </cell>
          <cell r="E11">
            <v>6020</v>
          </cell>
          <cell r="F11">
            <v>12704</v>
          </cell>
          <cell r="G11">
            <v>29720</v>
          </cell>
          <cell r="H11">
            <v>17234</v>
          </cell>
          <cell r="I11">
            <v>17482</v>
          </cell>
        </row>
        <row r="12">
          <cell r="C12" t="str">
            <v>Delaware</v>
          </cell>
          <cell r="D12">
            <v>19</v>
          </cell>
          <cell r="E12">
            <v>9161</v>
          </cell>
          <cell r="F12">
            <v>21604</v>
          </cell>
          <cell r="G12">
            <v>20460</v>
          </cell>
          <cell r="H12">
            <v>15179</v>
          </cell>
          <cell r="I12">
            <v>14240</v>
          </cell>
        </row>
        <row r="13">
          <cell r="C13" t="str">
            <v>Florida</v>
          </cell>
          <cell r="D13">
            <v>402</v>
          </cell>
          <cell r="E13">
            <v>3851</v>
          </cell>
          <cell r="F13">
            <v>13494</v>
          </cell>
          <cell r="G13">
            <v>19739</v>
          </cell>
          <cell r="H13">
            <v>14132</v>
          </cell>
          <cell r="I13">
            <v>15156</v>
          </cell>
        </row>
        <row r="14">
          <cell r="C14" t="str">
            <v>Federated States of Micronesia</v>
          </cell>
          <cell r="D14">
            <v>1</v>
          </cell>
          <cell r="E14" t="str">
            <v>-</v>
          </cell>
          <cell r="F14">
            <v>4750</v>
          </cell>
          <cell r="G14" t="str">
            <v>-</v>
          </cell>
          <cell r="H14">
            <v>5763</v>
          </cell>
          <cell r="I14">
            <v>6180</v>
          </cell>
        </row>
        <row r="15">
          <cell r="C15" t="str">
            <v>Georgia</v>
          </cell>
          <cell r="D15">
            <v>187</v>
          </cell>
          <cell r="E15">
            <v>4654</v>
          </cell>
          <cell r="F15">
            <v>11370</v>
          </cell>
          <cell r="G15">
            <v>22067</v>
          </cell>
          <cell r="H15">
            <v>13985</v>
          </cell>
          <cell r="I15">
            <v>13651</v>
          </cell>
        </row>
        <row r="16">
          <cell r="C16" t="str">
            <v>Guam</v>
          </cell>
          <cell r="D16">
            <v>3</v>
          </cell>
          <cell r="E16">
            <v>4609</v>
          </cell>
          <cell r="F16">
            <v>8737</v>
          </cell>
          <cell r="G16">
            <v>5428</v>
          </cell>
          <cell r="H16">
            <v>6425</v>
          </cell>
          <cell r="I16">
            <v>14091</v>
          </cell>
        </row>
        <row r="17">
          <cell r="C17" t="str">
            <v>Hawaii</v>
          </cell>
          <cell r="D17">
            <v>27</v>
          </cell>
          <cell r="E17">
            <v>5016</v>
          </cell>
          <cell r="F17">
            <v>13406</v>
          </cell>
          <cell r="G17">
            <v>17551</v>
          </cell>
          <cell r="H17">
            <v>14745</v>
          </cell>
          <cell r="I17">
            <v>18333</v>
          </cell>
        </row>
        <row r="18">
          <cell r="C18" t="str">
            <v>Iowa</v>
          </cell>
          <cell r="D18">
            <v>91</v>
          </cell>
          <cell r="E18">
            <v>6067</v>
          </cell>
          <cell r="F18">
            <v>9651</v>
          </cell>
          <cell r="G18">
            <v>30463</v>
          </cell>
          <cell r="H18">
            <v>11729</v>
          </cell>
          <cell r="I18">
            <v>12112</v>
          </cell>
        </row>
        <row r="19">
          <cell r="C19" t="str">
            <v>Idaho</v>
          </cell>
          <cell r="D19">
            <v>42</v>
          </cell>
          <cell r="E19">
            <v>5556</v>
          </cell>
          <cell r="F19">
            <v>14332</v>
          </cell>
          <cell r="G19">
            <v>17465</v>
          </cell>
          <cell r="H19">
            <v>11594</v>
          </cell>
          <cell r="I19">
            <v>13291</v>
          </cell>
        </row>
        <row r="20">
          <cell r="C20" t="str">
            <v>Illinois</v>
          </cell>
          <cell r="D20">
            <v>281</v>
          </cell>
          <cell r="E20">
            <v>5404</v>
          </cell>
          <cell r="F20">
            <v>11265</v>
          </cell>
          <cell r="G20">
            <v>28708</v>
          </cell>
          <cell r="H20">
            <v>13613</v>
          </cell>
          <cell r="I20">
            <v>12778</v>
          </cell>
        </row>
        <row r="21">
          <cell r="C21" t="str">
            <v>Indiana</v>
          </cell>
          <cell r="D21">
            <v>134</v>
          </cell>
          <cell r="E21">
            <v>8193</v>
          </cell>
          <cell r="F21">
            <v>20951</v>
          </cell>
          <cell r="G21">
            <v>26580</v>
          </cell>
          <cell r="H21">
            <v>13127</v>
          </cell>
          <cell r="I21">
            <v>12599</v>
          </cell>
        </row>
        <row r="22">
          <cell r="C22" t="str">
            <v>Kansas</v>
          </cell>
          <cell r="D22">
            <v>86</v>
          </cell>
          <cell r="E22">
            <v>4775</v>
          </cell>
          <cell r="F22">
            <v>8114</v>
          </cell>
          <cell r="G22">
            <v>23367</v>
          </cell>
          <cell r="H22">
            <v>12551</v>
          </cell>
          <cell r="I22">
            <v>13019</v>
          </cell>
        </row>
        <row r="23">
          <cell r="C23" t="str">
            <v>Kentucky</v>
          </cell>
          <cell r="D23">
            <v>105</v>
          </cell>
          <cell r="E23">
            <v>6331</v>
          </cell>
          <cell r="F23">
            <v>17213</v>
          </cell>
          <cell r="G23">
            <v>22877</v>
          </cell>
          <cell r="H23">
            <v>12324</v>
          </cell>
          <cell r="I23">
            <v>12091</v>
          </cell>
        </row>
        <row r="24">
          <cell r="C24" t="str">
            <v>Louisiana</v>
          </cell>
          <cell r="D24">
            <v>134</v>
          </cell>
          <cell r="E24">
            <v>6517</v>
          </cell>
          <cell r="F24">
            <v>12600</v>
          </cell>
          <cell r="G24">
            <v>20994</v>
          </cell>
          <cell r="H24">
            <v>14024</v>
          </cell>
          <cell r="I24">
            <v>14771</v>
          </cell>
        </row>
        <row r="25">
          <cell r="C25" t="str">
            <v>Massachusetts</v>
          </cell>
          <cell r="D25">
            <v>182</v>
          </cell>
          <cell r="E25">
            <v>8579</v>
          </cell>
          <cell r="F25">
            <v>16782</v>
          </cell>
          <cell r="G25">
            <v>40179</v>
          </cell>
          <cell r="H25">
            <v>17045</v>
          </cell>
          <cell r="I25">
            <v>14427</v>
          </cell>
        </row>
        <row r="26">
          <cell r="C26" t="str">
            <v>Maryland</v>
          </cell>
          <cell r="D26">
            <v>95</v>
          </cell>
          <cell r="E26">
            <v>6581</v>
          </cell>
          <cell r="F26">
            <v>13710</v>
          </cell>
          <cell r="G26">
            <v>29940</v>
          </cell>
          <cell r="H26">
            <v>14441</v>
          </cell>
          <cell r="I26">
            <v>14722</v>
          </cell>
        </row>
        <row r="27">
          <cell r="C27" t="str">
            <v>Maine</v>
          </cell>
          <cell r="D27">
            <v>40</v>
          </cell>
          <cell r="E27">
            <v>6866</v>
          </cell>
          <cell r="F27">
            <v>13790</v>
          </cell>
          <cell r="G27">
            <v>36687</v>
          </cell>
          <cell r="H27">
            <v>12859</v>
          </cell>
          <cell r="I27">
            <v>11041</v>
          </cell>
        </row>
        <row r="28">
          <cell r="C28" t="str">
            <v>Marshall Islands</v>
          </cell>
          <cell r="D28">
            <v>1</v>
          </cell>
          <cell r="E28">
            <v>4295</v>
          </cell>
          <cell r="F28">
            <v>4900</v>
          </cell>
          <cell r="G28" t="str">
            <v>-</v>
          </cell>
          <cell r="H28" t="str">
            <v>-</v>
          </cell>
          <cell r="I28" t="str">
            <v>-</v>
          </cell>
        </row>
        <row r="29">
          <cell r="C29" t="str">
            <v>Michigan</v>
          </cell>
          <cell r="D29">
            <v>186</v>
          </cell>
          <cell r="E29">
            <v>6948</v>
          </cell>
          <cell r="F29">
            <v>12168</v>
          </cell>
          <cell r="G29">
            <v>26607</v>
          </cell>
          <cell r="H29">
            <v>12190</v>
          </cell>
          <cell r="I29">
            <v>12565</v>
          </cell>
        </row>
        <row r="30">
          <cell r="C30" t="str">
            <v>Minnesota</v>
          </cell>
          <cell r="D30">
            <v>121</v>
          </cell>
          <cell r="E30">
            <v>8231</v>
          </cell>
          <cell r="F30">
            <v>8783</v>
          </cell>
          <cell r="G30">
            <v>28814</v>
          </cell>
          <cell r="H30">
            <v>11759</v>
          </cell>
          <cell r="I30">
            <v>12617</v>
          </cell>
        </row>
        <row r="31">
          <cell r="C31" t="str">
            <v>Missouri</v>
          </cell>
          <cell r="D31">
            <v>187</v>
          </cell>
          <cell r="E31">
            <v>5801</v>
          </cell>
          <cell r="F31">
            <v>10971</v>
          </cell>
          <cell r="G31">
            <v>20377</v>
          </cell>
          <cell r="H31">
            <v>12825</v>
          </cell>
          <cell r="I31">
            <v>13225</v>
          </cell>
        </row>
        <row r="32">
          <cell r="C32" t="str">
            <v>Northern Marianas</v>
          </cell>
          <cell r="D32">
            <v>1</v>
          </cell>
          <cell r="E32">
            <v>4038</v>
          </cell>
          <cell r="F32">
            <v>5520</v>
          </cell>
          <cell r="G32" t="str">
            <v>-</v>
          </cell>
          <cell r="H32" t="str">
            <v>-</v>
          </cell>
          <cell r="I32">
            <v>9000</v>
          </cell>
        </row>
        <row r="33">
          <cell r="C33" t="str">
            <v>Mississippi</v>
          </cell>
          <cell r="D33">
            <v>61</v>
          </cell>
          <cell r="E33">
            <v>4592</v>
          </cell>
          <cell r="F33">
            <v>7971</v>
          </cell>
          <cell r="G33">
            <v>17052</v>
          </cell>
          <cell r="H33">
            <v>9734</v>
          </cell>
          <cell r="I33">
            <v>11398</v>
          </cell>
        </row>
        <row r="34">
          <cell r="C34" t="str">
            <v>Montana</v>
          </cell>
          <cell r="D34">
            <v>31</v>
          </cell>
          <cell r="E34">
            <v>5282</v>
          </cell>
          <cell r="F34">
            <v>11128</v>
          </cell>
          <cell r="G34">
            <v>18405</v>
          </cell>
          <cell r="H34">
            <v>12389</v>
          </cell>
          <cell r="I34">
            <v>12481</v>
          </cell>
        </row>
        <row r="35">
          <cell r="C35" t="str">
            <v>North Carolina</v>
          </cell>
          <cell r="D35">
            <v>188</v>
          </cell>
          <cell r="E35">
            <v>3356</v>
          </cell>
          <cell r="F35">
            <v>10842</v>
          </cell>
          <cell r="G35">
            <v>25674</v>
          </cell>
          <cell r="H35">
            <v>13546</v>
          </cell>
          <cell r="I35">
            <v>13576</v>
          </cell>
        </row>
        <row r="36">
          <cell r="C36" t="str">
            <v>North Dakota</v>
          </cell>
          <cell r="D36">
            <v>30</v>
          </cell>
          <cell r="E36">
            <v>7049</v>
          </cell>
          <cell r="F36">
            <v>7904</v>
          </cell>
          <cell r="G36">
            <v>12658</v>
          </cell>
          <cell r="H36">
            <v>10834</v>
          </cell>
          <cell r="I36">
            <v>11707</v>
          </cell>
        </row>
        <row r="37">
          <cell r="C37" t="str">
            <v>Nebraska</v>
          </cell>
          <cell r="D37">
            <v>51</v>
          </cell>
          <cell r="E37">
            <v>5340</v>
          </cell>
          <cell r="F37">
            <v>8502</v>
          </cell>
          <cell r="G37">
            <v>22477</v>
          </cell>
          <cell r="H37">
            <v>11798</v>
          </cell>
          <cell r="I37">
            <v>12362</v>
          </cell>
        </row>
        <row r="38">
          <cell r="C38" t="str">
            <v>New Hampshire</v>
          </cell>
          <cell r="D38">
            <v>41</v>
          </cell>
          <cell r="E38">
            <v>10068</v>
          </cell>
          <cell r="F38">
            <v>19242</v>
          </cell>
          <cell r="G38">
            <v>35387</v>
          </cell>
          <cell r="H38">
            <v>15564</v>
          </cell>
          <cell r="I38">
            <v>15563</v>
          </cell>
        </row>
        <row r="39">
          <cell r="C39" t="str">
            <v>New Jersey</v>
          </cell>
          <cell r="D39">
            <v>170</v>
          </cell>
          <cell r="E39">
            <v>8595</v>
          </cell>
          <cell r="F39">
            <v>14114</v>
          </cell>
          <cell r="G39">
            <v>22165</v>
          </cell>
          <cell r="H39">
            <v>12808</v>
          </cell>
          <cell r="I39">
            <v>17159</v>
          </cell>
        </row>
        <row r="40">
          <cell r="C40" t="str">
            <v>New Mexico</v>
          </cell>
          <cell r="D40">
            <v>54</v>
          </cell>
          <cell r="E40">
            <v>3246</v>
          </cell>
          <cell r="F40">
            <v>6918</v>
          </cell>
          <cell r="G40">
            <v>22386</v>
          </cell>
          <cell r="H40">
            <v>12505</v>
          </cell>
          <cell r="I40">
            <v>14259</v>
          </cell>
        </row>
        <row r="41">
          <cell r="C41" t="str">
            <v>Nevada</v>
          </cell>
          <cell r="D41">
            <v>47</v>
          </cell>
          <cell r="E41">
            <v>5012</v>
          </cell>
          <cell r="F41">
            <v>15230</v>
          </cell>
          <cell r="G41">
            <v>18802</v>
          </cell>
          <cell r="H41">
            <v>14326</v>
          </cell>
          <cell r="I41">
            <v>15705</v>
          </cell>
        </row>
        <row r="42">
          <cell r="C42" t="str">
            <v>New York</v>
          </cell>
          <cell r="D42">
            <v>479</v>
          </cell>
          <cell r="E42">
            <v>7011</v>
          </cell>
          <cell r="F42">
            <v>14183</v>
          </cell>
          <cell r="G42">
            <v>25760</v>
          </cell>
          <cell r="H42">
            <v>14529</v>
          </cell>
          <cell r="I42">
            <v>15998</v>
          </cell>
        </row>
        <row r="43">
          <cell r="C43" t="str">
            <v>Ohio</v>
          </cell>
          <cell r="D43">
            <v>341</v>
          </cell>
          <cell r="E43">
            <v>6589</v>
          </cell>
          <cell r="F43">
            <v>13765</v>
          </cell>
          <cell r="G43">
            <v>25135</v>
          </cell>
          <cell r="H43">
            <v>13455</v>
          </cell>
          <cell r="I43">
            <v>12725</v>
          </cell>
        </row>
        <row r="44">
          <cell r="C44" t="str">
            <v>Oklahoma</v>
          </cell>
          <cell r="D44">
            <v>135</v>
          </cell>
          <cell r="E44">
            <v>6139</v>
          </cell>
          <cell r="F44">
            <v>12938</v>
          </cell>
          <cell r="G44">
            <v>23529</v>
          </cell>
          <cell r="H44">
            <v>11568</v>
          </cell>
          <cell r="I44">
            <v>12530</v>
          </cell>
        </row>
        <row r="45">
          <cell r="C45" t="str">
            <v>Oregon</v>
          </cell>
          <cell r="D45">
            <v>94</v>
          </cell>
          <cell r="E45">
            <v>6767</v>
          </cell>
          <cell r="F45">
            <v>15004</v>
          </cell>
          <cell r="G45">
            <v>30438</v>
          </cell>
          <cell r="H45">
            <v>13830</v>
          </cell>
          <cell r="I45">
            <v>13765</v>
          </cell>
        </row>
        <row r="46">
          <cell r="C46" t="str">
            <v>Pennsylvania</v>
          </cell>
          <cell r="D46">
            <v>380</v>
          </cell>
          <cell r="E46">
            <v>11495</v>
          </cell>
          <cell r="F46">
            <v>18846</v>
          </cell>
          <cell r="G46">
            <v>29765</v>
          </cell>
          <cell r="H46">
            <v>14854</v>
          </cell>
          <cell r="I46">
            <v>13849</v>
          </cell>
        </row>
        <row r="47">
          <cell r="C47" t="str">
            <v>Puerto Rico</v>
          </cell>
          <cell r="D47">
            <v>155</v>
          </cell>
          <cell r="E47">
            <v>4281</v>
          </cell>
          <cell r="F47">
            <v>4555</v>
          </cell>
          <cell r="G47">
            <v>7435</v>
          </cell>
          <cell r="H47">
            <v>11767</v>
          </cell>
          <cell r="I47">
            <v>9795</v>
          </cell>
        </row>
        <row r="48">
          <cell r="C48" t="str">
            <v>Palau</v>
          </cell>
          <cell r="D48">
            <v>1</v>
          </cell>
          <cell r="E48">
            <v>3250</v>
          </cell>
          <cell r="F48">
            <v>3610</v>
          </cell>
          <cell r="G48" t="str">
            <v>-</v>
          </cell>
          <cell r="H48">
            <v>5181</v>
          </cell>
          <cell r="I48">
            <v>6100</v>
          </cell>
        </row>
        <row r="49">
          <cell r="C49" t="str">
            <v>Rhode Island</v>
          </cell>
          <cell r="D49">
            <v>24</v>
          </cell>
          <cell r="E49">
            <v>9615</v>
          </cell>
          <cell r="F49">
            <v>22424</v>
          </cell>
          <cell r="G49">
            <v>40570</v>
          </cell>
          <cell r="H49">
            <v>17021</v>
          </cell>
          <cell r="I49">
            <v>13482</v>
          </cell>
        </row>
        <row r="50">
          <cell r="C50" t="str">
            <v>South Carolina</v>
          </cell>
          <cell r="D50">
            <v>111</v>
          </cell>
          <cell r="E50">
            <v>7970</v>
          </cell>
          <cell r="F50">
            <v>15462</v>
          </cell>
          <cell r="G50">
            <v>22375</v>
          </cell>
          <cell r="H50">
            <v>12969</v>
          </cell>
          <cell r="I50">
            <v>13645</v>
          </cell>
        </row>
        <row r="51">
          <cell r="C51" t="str">
            <v>South Dakota</v>
          </cell>
          <cell r="D51">
            <v>31</v>
          </cell>
          <cell r="E51">
            <v>9419</v>
          </cell>
          <cell r="F51">
            <v>9284</v>
          </cell>
          <cell r="G51">
            <v>17524</v>
          </cell>
          <cell r="H51">
            <v>11790</v>
          </cell>
          <cell r="I51">
            <v>11555</v>
          </cell>
        </row>
        <row r="52">
          <cell r="C52" t="str">
            <v>Tennessee</v>
          </cell>
          <cell r="D52">
            <v>180</v>
          </cell>
          <cell r="E52">
            <v>6538</v>
          </cell>
          <cell r="F52">
            <v>19221</v>
          </cell>
          <cell r="G52">
            <v>22621</v>
          </cell>
          <cell r="H52">
            <v>13247</v>
          </cell>
          <cell r="I52">
            <v>13406</v>
          </cell>
        </row>
        <row r="53">
          <cell r="C53" t="str">
            <v>Texas</v>
          </cell>
          <cell r="D53">
            <v>461</v>
          </cell>
          <cell r="E53">
            <v>4833</v>
          </cell>
          <cell r="F53">
            <v>10530</v>
          </cell>
          <cell r="G53">
            <v>21329</v>
          </cell>
          <cell r="H53">
            <v>13022</v>
          </cell>
          <cell r="I53">
            <v>13025</v>
          </cell>
        </row>
        <row r="54">
          <cell r="C54" t="str">
            <v>Utah</v>
          </cell>
          <cell r="D54">
            <v>75</v>
          </cell>
          <cell r="E54">
            <v>6107</v>
          </cell>
          <cell r="F54">
            <v>18064</v>
          </cell>
          <cell r="G54">
            <v>14425</v>
          </cell>
          <cell r="H54">
            <v>12354</v>
          </cell>
          <cell r="I54">
            <v>13837</v>
          </cell>
        </row>
        <row r="55">
          <cell r="C55" t="str">
            <v>Virginia</v>
          </cell>
          <cell r="D55">
            <v>170</v>
          </cell>
          <cell r="E55">
            <v>8387</v>
          </cell>
          <cell r="F55">
            <v>19550</v>
          </cell>
          <cell r="G55">
            <v>23036</v>
          </cell>
          <cell r="H55">
            <v>14147</v>
          </cell>
          <cell r="I55">
            <v>13364</v>
          </cell>
        </row>
        <row r="56">
          <cell r="C56" t="str">
            <v>Virgin Islands</v>
          </cell>
          <cell r="D56">
            <v>1</v>
          </cell>
          <cell r="E56">
            <v>5235</v>
          </cell>
          <cell r="F56">
            <v>14496</v>
          </cell>
          <cell r="G56" t="str">
            <v>-</v>
          </cell>
          <cell r="H56">
            <v>12930</v>
          </cell>
          <cell r="I56">
            <v>14696</v>
          </cell>
        </row>
        <row r="57">
          <cell r="C57" t="str">
            <v>Vermont</v>
          </cell>
          <cell r="D57">
            <v>27</v>
          </cell>
          <cell r="E57">
            <v>13128</v>
          </cell>
          <cell r="F57">
            <v>28190</v>
          </cell>
          <cell r="G57">
            <v>40742</v>
          </cell>
          <cell r="H57">
            <v>15097</v>
          </cell>
          <cell r="I57">
            <v>13758</v>
          </cell>
        </row>
        <row r="58">
          <cell r="C58" t="str">
            <v>Washington</v>
          </cell>
          <cell r="D58">
            <v>118</v>
          </cell>
          <cell r="E58">
            <v>5472</v>
          </cell>
          <cell r="F58">
            <v>11054</v>
          </cell>
          <cell r="G58">
            <v>31152</v>
          </cell>
          <cell r="H58">
            <v>14105</v>
          </cell>
          <cell r="I58">
            <v>14398</v>
          </cell>
        </row>
        <row r="59">
          <cell r="C59" t="str">
            <v>Wisconsin</v>
          </cell>
          <cell r="D59">
            <v>120</v>
          </cell>
          <cell r="E59">
            <v>6254</v>
          </cell>
          <cell r="F59">
            <v>11566</v>
          </cell>
          <cell r="G59">
            <v>30081</v>
          </cell>
          <cell r="H59">
            <v>12083</v>
          </cell>
          <cell r="I59">
            <v>11821</v>
          </cell>
        </row>
        <row r="60">
          <cell r="C60" t="str">
            <v>West Virginia</v>
          </cell>
          <cell r="D60">
            <v>77</v>
          </cell>
          <cell r="E60">
            <v>6129</v>
          </cell>
          <cell r="F60">
            <v>12309</v>
          </cell>
          <cell r="G60">
            <v>19058</v>
          </cell>
          <cell r="H60">
            <v>12446</v>
          </cell>
          <cell r="I60">
            <v>11390</v>
          </cell>
        </row>
        <row r="61">
          <cell r="C61" t="str">
            <v>Wyoming</v>
          </cell>
          <cell r="D61">
            <v>11</v>
          </cell>
          <cell r="E61">
            <v>4316</v>
          </cell>
          <cell r="F61">
            <v>11085</v>
          </cell>
          <cell r="G61" t="str">
            <v>-</v>
          </cell>
          <cell r="H61">
            <v>10148</v>
          </cell>
          <cell r="I61">
            <v>11786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C3D8A3-4E09-4485-897D-17EF482E2647}">
  <sheetPr codeName="Sheet3"/>
  <dimension ref="A1:K22"/>
  <sheetViews>
    <sheetView tabSelected="1" workbookViewId="0">
      <selection activeCell="A9" sqref="A9"/>
    </sheetView>
  </sheetViews>
  <sheetFormatPr defaultRowHeight="15.6" x14ac:dyDescent="0.3"/>
  <cols>
    <col min="1" max="1" width="21.19921875" customWidth="1"/>
    <col min="2" max="3" width="12.796875" customWidth="1"/>
    <col min="4" max="4" width="15.5" customWidth="1"/>
    <col min="5" max="5" width="11.3984375" customWidth="1"/>
    <col min="6" max="6" width="12.796875" customWidth="1"/>
    <col min="7" max="7" width="3.69921875" customWidth="1"/>
    <col min="8" max="8" width="15.796875" customWidth="1"/>
    <col min="9" max="13" width="13.296875" customWidth="1"/>
  </cols>
  <sheetData>
    <row r="1" spans="1:11" x14ac:dyDescent="0.3">
      <c r="A1" s="8" t="s">
        <v>81</v>
      </c>
      <c r="B1" s="8"/>
      <c r="C1" s="8"/>
      <c r="D1" s="8"/>
      <c r="E1" s="8"/>
      <c r="F1" s="8"/>
      <c r="K1" t="s">
        <v>194</v>
      </c>
    </row>
    <row r="3" spans="1:11" x14ac:dyDescent="0.3">
      <c r="A3" s="3" t="s">
        <v>92</v>
      </c>
      <c r="B3" s="5" t="s">
        <v>93</v>
      </c>
      <c r="C3" s="5"/>
      <c r="D3" s="5"/>
    </row>
    <row r="4" spans="1:11" x14ac:dyDescent="0.3">
      <c r="A4" t="s">
        <v>99</v>
      </c>
      <c r="C4" s="19">
        <v>100</v>
      </c>
    </row>
    <row r="5" spans="1:11" x14ac:dyDescent="0.3">
      <c r="A5" s="9" t="s">
        <v>100</v>
      </c>
      <c r="C5" s="19">
        <v>150</v>
      </c>
    </row>
    <row r="6" spans="1:11" x14ac:dyDescent="0.3">
      <c r="A6" t="s">
        <v>101</v>
      </c>
      <c r="C6" s="19">
        <v>200</v>
      </c>
    </row>
    <row r="8" spans="1:11" x14ac:dyDescent="0.3">
      <c r="A8" s="3" t="s">
        <v>86</v>
      </c>
      <c r="B8" s="13" t="s">
        <v>82</v>
      </c>
      <c r="C8" s="14"/>
      <c r="E8" s="13" t="s">
        <v>106</v>
      </c>
      <c r="F8" s="14"/>
      <c r="H8" s="13" t="s">
        <v>90</v>
      </c>
      <c r="I8" s="14"/>
    </row>
    <row r="9" spans="1:11" x14ac:dyDescent="0.3">
      <c r="B9" s="11" t="s">
        <v>83</v>
      </c>
      <c r="C9" s="15">
        <v>1.3</v>
      </c>
      <c r="E9" s="11" t="s">
        <v>87</v>
      </c>
      <c r="F9" s="15">
        <v>1</v>
      </c>
      <c r="H9" s="11" t="s">
        <v>91</v>
      </c>
      <c r="I9" s="15">
        <v>1.2</v>
      </c>
    </row>
    <row r="10" spans="1:11" x14ac:dyDescent="0.3">
      <c r="B10" s="11" t="s">
        <v>84</v>
      </c>
      <c r="C10" s="16">
        <v>1</v>
      </c>
      <c r="E10" s="11" t="s">
        <v>88</v>
      </c>
      <c r="F10" s="16">
        <v>0.9</v>
      </c>
      <c r="H10" s="11" t="s">
        <v>107</v>
      </c>
      <c r="I10" s="16">
        <v>1</v>
      </c>
    </row>
    <row r="11" spans="1:11" x14ac:dyDescent="0.3">
      <c r="B11" s="11" t="s">
        <v>108</v>
      </c>
      <c r="C11" s="16">
        <v>0.8</v>
      </c>
      <c r="E11" s="12" t="s">
        <v>89</v>
      </c>
      <c r="F11" s="17">
        <v>1.1000000000000001</v>
      </c>
      <c r="H11" s="12" t="s">
        <v>109</v>
      </c>
      <c r="I11" s="17">
        <v>0.95</v>
      </c>
    </row>
    <row r="12" spans="1:11" x14ac:dyDescent="0.3">
      <c r="B12" s="12" t="s">
        <v>85</v>
      </c>
      <c r="C12" s="17">
        <v>1.2</v>
      </c>
    </row>
    <row r="14" spans="1:11" x14ac:dyDescent="0.3">
      <c r="A14" t="s">
        <v>94</v>
      </c>
      <c r="C14" t="s">
        <v>102</v>
      </c>
      <c r="D14" t="s">
        <v>103</v>
      </c>
      <c r="E14" t="s">
        <v>104</v>
      </c>
    </row>
    <row r="15" spans="1:11" x14ac:dyDescent="0.3">
      <c r="C15" s="13">
        <v>100</v>
      </c>
      <c r="D15" s="18">
        <v>150</v>
      </c>
      <c r="E15" s="14">
        <v>200</v>
      </c>
      <c r="F15" t="s">
        <v>105</v>
      </c>
    </row>
    <row r="17" spans="1:4" x14ac:dyDescent="0.3">
      <c r="A17" t="s">
        <v>236</v>
      </c>
    </row>
    <row r="18" spans="1:4" x14ac:dyDescent="0.3">
      <c r="A18" t="s">
        <v>237</v>
      </c>
    </row>
    <row r="19" spans="1:4" x14ac:dyDescent="0.3">
      <c r="A19" s="10" t="s">
        <v>96</v>
      </c>
      <c r="B19" s="10" t="s">
        <v>97</v>
      </c>
      <c r="C19" s="10" t="s">
        <v>98</v>
      </c>
    </row>
    <row r="20" spans="1:4" x14ac:dyDescent="0.3">
      <c r="B20" s="20">
        <f>$C$4*C9*F9*I10</f>
        <v>130</v>
      </c>
      <c r="C20" s="20"/>
    </row>
    <row r="22" spans="1:4" x14ac:dyDescent="0.3">
      <c r="C22" s="21"/>
      <c r="D22" s="21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0C94E1-E760-40AF-9A5F-22AAF5F829B3}">
  <sheetPr codeName="Sheet15"/>
  <dimension ref="A1:I17"/>
  <sheetViews>
    <sheetView workbookViewId="0">
      <selection activeCell="B21" sqref="B21"/>
    </sheetView>
  </sheetViews>
  <sheetFormatPr defaultRowHeight="15.6" x14ac:dyDescent="0.3"/>
  <cols>
    <col min="1" max="1" width="11.59765625" customWidth="1"/>
    <col min="2" max="2" width="11" customWidth="1"/>
  </cols>
  <sheetData>
    <row r="1" spans="1:9" x14ac:dyDescent="0.3">
      <c r="A1" s="10" t="s">
        <v>180</v>
      </c>
      <c r="B1" s="10"/>
      <c r="C1" s="10"/>
      <c r="D1" s="10"/>
      <c r="E1" s="10"/>
      <c r="F1" s="10"/>
      <c r="G1" s="10"/>
      <c r="H1" s="10"/>
      <c r="I1" s="10"/>
    </row>
    <row r="2" spans="1:9" x14ac:dyDescent="0.3">
      <c r="A2" t="s">
        <v>252</v>
      </c>
      <c r="D2" t="s">
        <v>184</v>
      </c>
    </row>
    <row r="3" spans="1:9" x14ac:dyDescent="0.3">
      <c r="D3" t="s">
        <v>186</v>
      </c>
    </row>
    <row r="4" spans="1:9" x14ac:dyDescent="0.3">
      <c r="A4" t="s">
        <v>185</v>
      </c>
    </row>
    <row r="5" spans="1:9" x14ac:dyDescent="0.3">
      <c r="A5" t="s">
        <v>96</v>
      </c>
    </row>
    <row r="7" spans="1:9" x14ac:dyDescent="0.3">
      <c r="A7" t="s">
        <v>187</v>
      </c>
      <c r="B7">
        <f>SUM('2-D Arrays'!C10:W10)</f>
        <v>18.038461538461544</v>
      </c>
    </row>
    <row r="10" spans="1:9" x14ac:dyDescent="0.3">
      <c r="A10" t="s">
        <v>253</v>
      </c>
      <c r="D10" t="s">
        <v>193</v>
      </c>
    </row>
    <row r="11" spans="1:9" x14ac:dyDescent="0.3">
      <c r="A11" t="s">
        <v>188</v>
      </c>
      <c r="D11" t="s">
        <v>191</v>
      </c>
    </row>
    <row r="12" spans="1:9" x14ac:dyDescent="0.3">
      <c r="A12" t="s">
        <v>189</v>
      </c>
    </row>
    <row r="13" spans="1:9" x14ac:dyDescent="0.3">
      <c r="A13" t="s">
        <v>190</v>
      </c>
    </row>
    <row r="14" spans="1:9" x14ac:dyDescent="0.3">
      <c r="A14" t="s">
        <v>192</v>
      </c>
    </row>
    <row r="15" spans="1:9" x14ac:dyDescent="0.3">
      <c r="A15" t="s">
        <v>96</v>
      </c>
    </row>
    <row r="17" spans="1:1" x14ac:dyDescent="0.3">
      <c r="A17" t="s">
        <v>254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BAE1F0-8062-441C-8815-D298B6A97EA6}">
  <sheetPr codeName="Sheet10"/>
  <dimension ref="A1:F5"/>
  <sheetViews>
    <sheetView workbookViewId="0">
      <selection activeCell="D5" sqref="D5"/>
    </sheetView>
  </sheetViews>
  <sheetFormatPr defaultRowHeight="15.6" x14ac:dyDescent="0.3"/>
  <cols>
    <col min="1" max="6" width="16.19921875" customWidth="1"/>
  </cols>
  <sheetData>
    <row r="1" spans="1:6" x14ac:dyDescent="0.3">
      <c r="A1" t="s">
        <v>250</v>
      </c>
    </row>
    <row r="4" spans="1:6" x14ac:dyDescent="0.3">
      <c r="D4" t="s">
        <v>129</v>
      </c>
      <c r="F4" t="s">
        <v>130</v>
      </c>
    </row>
    <row r="5" spans="1:6" x14ac:dyDescent="0.3">
      <c r="B5" t="s">
        <v>128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1CAB2C-A621-49CB-806A-A07797458C62}">
  <sheetPr codeName="Sheet11"/>
  <dimension ref="B1:K23"/>
  <sheetViews>
    <sheetView topLeftCell="B1" workbookViewId="0">
      <selection activeCell="K5" sqref="K5"/>
    </sheetView>
  </sheetViews>
  <sheetFormatPr defaultRowHeight="15.6" x14ac:dyDescent="0.3"/>
  <sheetData>
    <row r="1" spans="2:11" x14ac:dyDescent="0.3">
      <c r="K1" t="s">
        <v>126</v>
      </c>
    </row>
    <row r="2" spans="2:11" x14ac:dyDescent="0.3">
      <c r="K2" t="s">
        <v>127</v>
      </c>
    </row>
    <row r="4" spans="2:11" x14ac:dyDescent="0.3">
      <c r="B4" s="31" t="s">
        <v>125</v>
      </c>
      <c r="C4" s="32"/>
      <c r="D4" s="32"/>
      <c r="E4" s="32"/>
      <c r="F4" s="32"/>
      <c r="G4" s="32"/>
      <c r="H4" s="33"/>
    </row>
    <row r="5" spans="2:11" x14ac:dyDescent="0.3">
      <c r="B5" s="34">
        <v>2013</v>
      </c>
      <c r="C5" s="34">
        <v>2014</v>
      </c>
      <c r="D5" s="34">
        <v>2015</v>
      </c>
      <c r="E5" s="34">
        <v>2016</v>
      </c>
      <c r="F5" s="34">
        <v>2017</v>
      </c>
      <c r="G5" s="34">
        <v>2018</v>
      </c>
      <c r="H5" s="34">
        <v>2019</v>
      </c>
    </row>
    <row r="6" spans="2:11" x14ac:dyDescent="0.3">
      <c r="B6" s="35">
        <v>2.5522030718083344E-2</v>
      </c>
      <c r="C6" s="35">
        <v>9.7597948579974877E-2</v>
      </c>
      <c r="D6" s="35">
        <v>6.5719879038156723E-2</v>
      </c>
      <c r="E6" s="35">
        <v>3.9517953496039995E-2</v>
      </c>
      <c r="F6" s="35">
        <v>5.0707398585370544E-2</v>
      </c>
      <c r="G6" s="35">
        <v>1.4785593649766272E-2</v>
      </c>
      <c r="H6" s="35">
        <v>8.6938709803130579E-2</v>
      </c>
    </row>
    <row r="7" spans="2:11" x14ac:dyDescent="0.3">
      <c r="B7" s="35">
        <v>1.4561362712408954E-2</v>
      </c>
      <c r="C7" s="35">
        <v>5.7219426721261901E-2</v>
      </c>
      <c r="D7" s="35">
        <v>4.5354749049085319E-2</v>
      </c>
      <c r="E7" s="35">
        <v>6.4031423918706518E-2</v>
      </c>
      <c r="F7" s="35">
        <v>7.3091362543422828E-2</v>
      </c>
      <c r="G7" s="35">
        <v>8.9787008607444596E-2</v>
      </c>
      <c r="H7" s="35">
        <v>1.7917502131628772E-2</v>
      </c>
    </row>
    <row r="8" spans="2:11" x14ac:dyDescent="0.3">
      <c r="B8" s="35">
        <v>4.4627747583986008E-2</v>
      </c>
      <c r="C8" s="35">
        <v>9.626866154945582E-2</v>
      </c>
      <c r="D8" s="35">
        <v>9.2139515259038636E-3</v>
      </c>
      <c r="E8" s="35">
        <v>1.1169215767352325E-2</v>
      </c>
      <c r="F8" s="35">
        <v>4.1674687017733579E-3</v>
      </c>
      <c r="G8" s="35">
        <v>1.3421627391603875E-2</v>
      </c>
      <c r="H8" s="35">
        <v>8.32814879796826E-2</v>
      </c>
    </row>
    <row r="9" spans="2:11" x14ac:dyDescent="0.3">
      <c r="B9" s="35">
        <v>6.5791019544555504E-2</v>
      </c>
      <c r="C9" s="35">
        <v>9.2804283755307474E-3</v>
      </c>
      <c r="D9" s="35">
        <v>3.9419128197210093E-2</v>
      </c>
      <c r="E9" s="35">
        <v>5.1389650009874902E-2</v>
      </c>
      <c r="F9" s="35">
        <v>2.1901241888791546E-2</v>
      </c>
      <c r="G9" s="35">
        <v>2.5215409301452295E-2</v>
      </c>
      <c r="H9" s="35">
        <v>4.3570097377643238E-2</v>
      </c>
    </row>
    <row r="10" spans="2:11" x14ac:dyDescent="0.3">
      <c r="B10" s="35">
        <v>6.2698489772360477E-2</v>
      </c>
      <c r="C10" s="35">
        <v>7.2024990896242175E-2</v>
      </c>
      <c r="D10" s="35">
        <v>3.2744657926491769E-2</v>
      </c>
      <c r="E10" s="35">
        <v>9.9684168524730651E-2</v>
      </c>
      <c r="F10" s="35">
        <v>9.1439555326529087E-2</v>
      </c>
      <c r="G10" s="35">
        <v>8.4497395466814063E-2</v>
      </c>
      <c r="H10" s="35">
        <v>4.5383492015129791E-2</v>
      </c>
    </row>
    <row r="11" spans="2:11" x14ac:dyDescent="0.3">
      <c r="B11" s="35">
        <v>7.8333235289721956E-2</v>
      </c>
      <c r="C11" s="35">
        <v>6.0765220991955873E-2</v>
      </c>
      <c r="D11" s="35">
        <v>8.1978260846803014E-2</v>
      </c>
      <c r="E11" s="35">
        <v>5.3828666046666033E-3</v>
      </c>
      <c r="F11" s="35">
        <v>6.8431578416367544E-2</v>
      </c>
      <c r="G11" s="35">
        <v>6.9018312085598749E-2</v>
      </c>
      <c r="H11" s="35">
        <v>4.8701111428060287E-2</v>
      </c>
    </row>
    <row r="12" spans="2:11" x14ac:dyDescent="0.3">
      <c r="B12" s="35">
        <v>1.0876977276639532E-2</v>
      </c>
      <c r="C12" s="35">
        <v>2.109002246357471E-2</v>
      </c>
      <c r="D12" s="35">
        <v>9.9057607239409845E-2</v>
      </c>
      <c r="E12" s="35">
        <v>3.8569372631820309E-2</v>
      </c>
      <c r="F12" s="35">
        <v>6.2439807088404645E-2</v>
      </c>
      <c r="G12" s="35">
        <v>3.2836311773079815E-2</v>
      </c>
      <c r="H12" s="35">
        <v>3.9555440818548851E-2</v>
      </c>
    </row>
    <row r="13" spans="2:11" x14ac:dyDescent="0.3">
      <c r="B13" s="35">
        <v>8.0104498906796606E-2</v>
      </c>
      <c r="C13" s="35">
        <v>4.6536737972414401E-2</v>
      </c>
      <c r="D13" s="35">
        <v>3.1079269682277512E-2</v>
      </c>
      <c r="E13" s="35">
        <v>2.7941373015930436E-2</v>
      </c>
      <c r="F13" s="35">
        <v>5.1343732884491233E-3</v>
      </c>
      <c r="G13" s="35">
        <v>5.7415201891824572E-2</v>
      </c>
      <c r="H13" s="35">
        <v>2.343561322857184E-2</v>
      </c>
    </row>
    <row r="14" spans="2:11" x14ac:dyDescent="0.3">
      <c r="B14" s="35">
        <v>2.2659069566199562E-3</v>
      </c>
      <c r="C14" s="35">
        <v>2.3764736346014791E-2</v>
      </c>
      <c r="D14" s="35">
        <v>8.0498606755827512E-2</v>
      </c>
      <c r="E14" s="35">
        <v>5.1777827430648807E-2</v>
      </c>
      <c r="F14" s="35">
        <v>2.8689965005947216E-2</v>
      </c>
      <c r="G14" s="35">
        <v>3.0914193586488857E-2</v>
      </c>
      <c r="H14" s="35">
        <v>1.4222200885237301E-2</v>
      </c>
    </row>
    <row r="15" spans="2:11" x14ac:dyDescent="0.3">
      <c r="B15" s="35">
        <v>9.0052080904177489E-2</v>
      </c>
      <c r="C15" s="35">
        <v>5.4243264321488419E-2</v>
      </c>
      <c r="D15" s="35">
        <v>9.0374538929245435E-2</v>
      </c>
      <c r="E15" s="35">
        <v>7.5942306568482415E-2</v>
      </c>
      <c r="F15" s="35">
        <v>8.4271880380099445E-2</v>
      </c>
      <c r="G15" s="35">
        <v>6.3045083352139E-2</v>
      </c>
      <c r="H15" s="35">
        <v>7.8557884244662562E-2</v>
      </c>
    </row>
    <row r="16" spans="2:11" x14ac:dyDescent="0.3">
      <c r="B16" s="35">
        <v>7.9588270026667799E-3</v>
      </c>
      <c r="C16" s="35">
        <v>5.2663649252387867E-2</v>
      </c>
      <c r="D16" s="35">
        <v>6.8827986427740353E-3</v>
      </c>
      <c r="E16" s="35">
        <v>1.855239875593976E-2</v>
      </c>
      <c r="F16" s="35">
        <v>4.0174094448411281E-2</v>
      </c>
      <c r="G16" s="35">
        <v>8.5097951575534458E-2</v>
      </c>
      <c r="H16" s="35">
        <v>4.635828678770805E-2</v>
      </c>
    </row>
    <row r="17" spans="2:8" x14ac:dyDescent="0.3">
      <c r="B17" s="35">
        <v>2.082861411966528E-2</v>
      </c>
      <c r="C17" s="35">
        <v>8.0069141716720568E-2</v>
      </c>
      <c r="D17" s="35">
        <v>5.1071685320693352E-2</v>
      </c>
      <c r="E17" s="35">
        <v>6.8756350419915985E-2</v>
      </c>
      <c r="F17" s="35">
        <v>4.0962124147227552E-2</v>
      </c>
      <c r="G17" s="35">
        <v>2.2896113898116754E-2</v>
      </c>
      <c r="H17" s="35">
        <v>9.6854734073830523E-2</v>
      </c>
    </row>
    <row r="18" spans="2:8" x14ac:dyDescent="0.3">
      <c r="B18" s="35">
        <v>8.0223267395712644E-2</v>
      </c>
      <c r="C18" s="35">
        <v>2.0695256664849903E-2</v>
      </c>
      <c r="D18" s="35">
        <v>3.8901279576139494E-2</v>
      </c>
      <c r="E18" s="35">
        <v>6.1482552181136296E-2</v>
      </c>
      <c r="F18" s="35">
        <v>1.2268770684411946E-2</v>
      </c>
      <c r="G18" s="35">
        <v>1.2021309701852223E-2</v>
      </c>
      <c r="H18" s="35">
        <v>7.6575264112943395E-2</v>
      </c>
    </row>
    <row r="19" spans="2:8" x14ac:dyDescent="0.3">
      <c r="B19" s="35">
        <v>6.6006430613000239E-2</v>
      </c>
      <c r="C19" s="35">
        <v>3.9399809764667802E-2</v>
      </c>
      <c r="D19" s="35">
        <v>5.3922512611272897E-3</v>
      </c>
      <c r="E19" s="35">
        <v>8.1560890516634094E-2</v>
      </c>
      <c r="F19" s="35">
        <v>4.2113118150693497E-2</v>
      </c>
      <c r="G19" s="35">
        <v>2.811412382155749E-2</v>
      </c>
      <c r="H19" s="35">
        <v>3.4329519547146468E-3</v>
      </c>
    </row>
    <row r="20" spans="2:8" x14ac:dyDescent="0.3">
      <c r="B20" s="35">
        <v>8.5694277098298695E-3</v>
      </c>
      <c r="C20" s="35">
        <v>7.4805603414893201E-2</v>
      </c>
      <c r="D20" s="35">
        <v>5.3008447548303125E-2</v>
      </c>
      <c r="E20" s="35">
        <v>2.522706212876168E-2</v>
      </c>
      <c r="F20" s="35">
        <v>8.8607751052175547E-3</v>
      </c>
      <c r="G20" s="35">
        <v>2.9310114506250529E-2</v>
      </c>
      <c r="H20" s="35">
        <v>4.4665801907244562E-2</v>
      </c>
    </row>
    <row r="21" spans="2:8" x14ac:dyDescent="0.3">
      <c r="B21" s="35">
        <v>4.5395413757923886E-2</v>
      </c>
      <c r="C21" s="35">
        <v>9.1083527170088621E-2</v>
      </c>
      <c r="D21" s="35">
        <v>4.832590536775646E-2</v>
      </c>
      <c r="E21" s="35">
        <v>1.5807923125167544E-3</v>
      </c>
      <c r="F21" s="35">
        <v>7.345635007819426E-2</v>
      </c>
      <c r="G21" s="35">
        <v>2.4073693817736642E-2</v>
      </c>
      <c r="H21" s="35">
        <v>3.0332343941425775E-2</v>
      </c>
    </row>
    <row r="22" spans="2:8" x14ac:dyDescent="0.3">
      <c r="B22" s="35">
        <v>5.2690904207837508E-2</v>
      </c>
      <c r="C22" s="35">
        <v>5.5757744339869963E-2</v>
      </c>
      <c r="D22" s="35">
        <v>2.1731366102653259E-2</v>
      </c>
      <c r="E22" s="35">
        <v>6.9709964219091064E-2</v>
      </c>
      <c r="F22" s="35">
        <v>2.3954619201905836E-2</v>
      </c>
      <c r="G22" s="35">
        <v>5.9522480930991863E-2</v>
      </c>
      <c r="H22" s="35">
        <v>9.1195958373436525E-2</v>
      </c>
    </row>
    <row r="23" spans="2:8" x14ac:dyDescent="0.3">
      <c r="B23" s="36">
        <f>AVERAGE(B$6:B$22)</f>
        <v>4.4500366733646234E-2</v>
      </c>
      <c r="C23" s="36">
        <f t="shared" ref="C23:H23" si="0">AVERAGE(C$6:C$22)</f>
        <v>5.6074480620081857E-2</v>
      </c>
      <c r="D23" s="36">
        <f t="shared" si="0"/>
        <v>4.7103199000579896E-2</v>
      </c>
      <c r="E23" s="36">
        <f t="shared" si="0"/>
        <v>4.6604480500132266E-2</v>
      </c>
      <c r="F23" s="36">
        <f t="shared" si="0"/>
        <v>4.3062616649483368E-2</v>
      </c>
      <c r="G23" s="36">
        <f t="shared" si="0"/>
        <v>4.364540737401483E-2</v>
      </c>
      <c r="H23" s="36">
        <f t="shared" si="0"/>
        <v>5.1234051827270539E-2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3F17CC-78D9-463C-929E-B6FC35D5AEFB}">
  <sheetPr codeName="Sheet2"/>
  <dimension ref="A1:L19"/>
  <sheetViews>
    <sheetView workbookViewId="0">
      <selection activeCell="C16" sqref="C16"/>
    </sheetView>
  </sheetViews>
  <sheetFormatPr defaultRowHeight="15.6" x14ac:dyDescent="0.3"/>
  <cols>
    <col min="1" max="1" width="16.8984375" customWidth="1"/>
    <col min="2" max="2" width="16.09765625" customWidth="1"/>
    <col min="3" max="3" width="15.59765625" customWidth="1"/>
    <col min="4" max="4" width="13.796875" customWidth="1"/>
    <col min="5" max="5" width="11.3984375" customWidth="1"/>
    <col min="6" max="6" width="11.8984375" customWidth="1"/>
    <col min="7" max="7" width="12.59765625" customWidth="1"/>
    <col min="8" max="8" width="11.3984375" customWidth="1"/>
    <col min="9" max="9" width="12.09765625" customWidth="1"/>
    <col min="11" max="11" width="11.09765625" bestFit="1" customWidth="1"/>
    <col min="12" max="12" width="11.09765625" customWidth="1"/>
  </cols>
  <sheetData>
    <row r="1" spans="1:12" x14ac:dyDescent="0.3">
      <c r="A1" s="68" t="s">
        <v>148</v>
      </c>
      <c r="B1" s="25" t="s">
        <v>151</v>
      </c>
      <c r="E1" s="68"/>
      <c r="F1" s="74" t="str">
        <f>"Tuition Rates &amp; Living Costs for "&amp;B1&amp;" "&amp;IF(B1="Public",B2,"")&amp;" Colleges in "&amp;B3&amp;" "&amp;B4</f>
        <v>Tuition Rates &amp; Living Costs for Off-Campus  Colleges in New York 2025</v>
      </c>
      <c r="G1" s="74"/>
      <c r="H1" s="74"/>
      <c r="I1" s="74"/>
      <c r="J1" s="74"/>
      <c r="K1" s="74"/>
      <c r="L1" s="76"/>
    </row>
    <row r="2" spans="1:12" x14ac:dyDescent="0.3">
      <c r="A2" s="56" t="s">
        <v>6</v>
      </c>
      <c r="B2" s="27" t="s">
        <v>4</v>
      </c>
      <c r="E2" s="11"/>
      <c r="F2" s="26"/>
      <c r="G2" s="26"/>
      <c r="H2" s="62"/>
      <c r="I2" s="26"/>
      <c r="J2" s="26"/>
      <c r="K2" s="26"/>
      <c r="L2" s="27"/>
    </row>
    <row r="3" spans="1:12" x14ac:dyDescent="0.3">
      <c r="A3" s="56" t="s">
        <v>0</v>
      </c>
      <c r="B3" s="27" t="s">
        <v>46</v>
      </c>
      <c r="E3" s="63" t="s">
        <v>66</v>
      </c>
      <c r="F3" s="64"/>
      <c r="G3" s="26"/>
      <c r="H3" s="64" t="s">
        <v>67</v>
      </c>
      <c r="I3" s="64"/>
      <c r="J3" s="26"/>
      <c r="K3" s="64" t="s">
        <v>77</v>
      </c>
      <c r="L3" s="65"/>
    </row>
    <row r="4" spans="1:12" x14ac:dyDescent="0.3">
      <c r="A4" s="57" t="s">
        <v>154</v>
      </c>
      <c r="B4" s="69">
        <v>2025</v>
      </c>
      <c r="C4" t="s">
        <v>152</v>
      </c>
      <c r="D4" s="6"/>
      <c r="E4" s="66">
        <f>INDEX([1]!tuit_tbl,MATCH($B$3,[1]!states,0),MATCH($B$1,[1]!Table2[#Headers],0))</f>
        <v>15998</v>
      </c>
      <c r="F4" s="67">
        <v>15998</v>
      </c>
      <c r="G4" s="42"/>
      <c r="H4" s="42">
        <f>INDEX([1]!tuit_tbl,MATCH($B$3,[1]!states,0),MATCH($B$2,[1]!Table2[#Headers],0))</f>
        <v>14183</v>
      </c>
      <c r="I4" s="67">
        <v>14183</v>
      </c>
      <c r="J4" s="42"/>
      <c r="K4" s="42">
        <f>$E$4+$H$4</f>
        <v>30181</v>
      </c>
      <c r="L4" s="48">
        <v>30181</v>
      </c>
    </row>
    <row r="5" spans="1:12" x14ac:dyDescent="0.3">
      <c r="A5" s="37" t="s">
        <v>155</v>
      </c>
      <c r="E5" t="s">
        <v>97</v>
      </c>
      <c r="H5" t="s">
        <v>97</v>
      </c>
      <c r="K5" t="s">
        <v>97</v>
      </c>
    </row>
    <row r="6" spans="1:12" x14ac:dyDescent="0.3">
      <c r="C6" s="4"/>
      <c r="D6" s="4"/>
      <c r="E6" s="4"/>
      <c r="F6" s="4"/>
      <c r="G6" s="4"/>
    </row>
    <row r="7" spans="1:12" x14ac:dyDescent="0.3">
      <c r="A7" s="7" t="s">
        <v>68</v>
      </c>
      <c r="C7" s="50" t="s">
        <v>229</v>
      </c>
      <c r="D7" s="51"/>
      <c r="E7" s="51"/>
      <c r="F7" s="51"/>
      <c r="G7" s="75"/>
      <c r="H7" s="5"/>
    </row>
    <row r="8" spans="1:12" x14ac:dyDescent="0.3">
      <c r="A8" s="3" t="s">
        <v>69</v>
      </c>
      <c r="B8" t="s">
        <v>70</v>
      </c>
      <c r="C8" s="11"/>
      <c r="D8" s="26">
        <v>1</v>
      </c>
      <c r="E8" s="26"/>
      <c r="F8" s="70">
        <f>$K$4*(1.03)^(INDEX(List!$B$16:$B$24,MATCH('Tuition Report'!$B$4,List!$A$16:$A$24,0)))*INDEX(List!$A$8:$C$8,MATCH('Tuition Report'!$B$8,List!$A$7:$C$7,0))*INDEX(List!$A$13:$B$13,MATCH('Tuition Report'!$B$9,List!$A$12:$B$12,0))</f>
        <v>33063.708040443642</v>
      </c>
      <c r="G8" s="71">
        <v>33063.708040443649</v>
      </c>
    </row>
    <row r="9" spans="1:12" x14ac:dyDescent="0.3">
      <c r="A9" s="3" t="s">
        <v>73</v>
      </c>
      <c r="B9" t="s">
        <v>75</v>
      </c>
      <c r="C9" s="56" t="s">
        <v>78</v>
      </c>
      <c r="D9" s="26">
        <v>2</v>
      </c>
      <c r="E9" s="26"/>
      <c r="F9" s="70">
        <f>$K$4*(1.03)^(INDEX(List!$B$16:$B$24,MATCH('Tuition Report'!$B$4,List!$A$16:$A$24,0))+1)*INDEX(List!$A$8:$C$8,MATCH('Tuition Report'!$B$8,List!$A$7:$C$7,0))*INDEX(List!$A$13:$B$13,MATCH('Tuition Report'!$B$9,List!$A$12:$B$12,0))</f>
        <v>34055.619281656953</v>
      </c>
      <c r="G9" s="71">
        <v>34055.61928165696</v>
      </c>
    </row>
    <row r="10" spans="1:12" x14ac:dyDescent="0.3">
      <c r="A10" t="s">
        <v>233</v>
      </c>
      <c r="C10" s="11"/>
      <c r="D10" s="26">
        <v>3</v>
      </c>
      <c r="E10" s="26"/>
      <c r="F10" s="70">
        <f>$K$4*(1.03)^(INDEX(List!$B$16:$B$24,MATCH('Tuition Report'!$B$4,List!$A$16:$A$24,0))+2)*INDEX(List!$A$8:$C$8,MATCH('Tuition Report'!$B$8,List!$A$7:$C$7,0))*INDEX(List!$A$13:$B$13,MATCH('Tuition Report'!$B$9,List!$A$12:$B$12,0))</f>
        <v>35077.287860106662</v>
      </c>
      <c r="G10" s="71">
        <v>35077.28786010667</v>
      </c>
    </row>
    <row r="11" spans="1:12" x14ac:dyDescent="0.3">
      <c r="A11" t="s">
        <v>153</v>
      </c>
      <c r="C11" s="11"/>
      <c r="D11" s="26">
        <v>4</v>
      </c>
      <c r="E11" s="26"/>
      <c r="F11" s="70">
        <f>$K$4*(1.03)^(INDEX(List!$B$16:$B$24,MATCH('Tuition Report'!$B$4,List!$A$16:$A$24,0))+3)*INDEX(List!$A$8:$C$8,MATCH('Tuition Report'!$B$8,List!$A$7:$C$7,0))*INDEX(List!$A$13:$B$13,MATCH('Tuition Report'!$B$9,List!$A$12:$B$12,0))</f>
        <v>36129.606495909858</v>
      </c>
      <c r="G11" s="71">
        <v>36129.606495909873</v>
      </c>
    </row>
    <row r="12" spans="1:12" x14ac:dyDescent="0.3">
      <c r="C12" s="12"/>
      <c r="D12" s="28" t="s">
        <v>157</v>
      </c>
      <c r="E12" s="28"/>
      <c r="F12" s="72">
        <f>SUM($F$8:$F$11)</f>
        <v>138326.22167811712</v>
      </c>
      <c r="G12" s="73">
        <v>138326.22167811714</v>
      </c>
    </row>
    <row r="13" spans="1:12" x14ac:dyDescent="0.3">
      <c r="F13" s="4" t="s">
        <v>97</v>
      </c>
      <c r="G13" t="s">
        <v>98</v>
      </c>
    </row>
    <row r="14" spans="1:12" x14ac:dyDescent="0.3">
      <c r="D14" t="s">
        <v>158</v>
      </c>
    </row>
    <row r="15" spans="1:12" x14ac:dyDescent="0.3">
      <c r="D15" t="s">
        <v>159</v>
      </c>
    </row>
    <row r="16" spans="1:12" x14ac:dyDescent="0.3">
      <c r="D16" t="s">
        <v>171</v>
      </c>
    </row>
    <row r="17" spans="4:4" x14ac:dyDescent="0.3">
      <c r="D17" t="s">
        <v>230</v>
      </c>
    </row>
    <row r="18" spans="4:4" x14ac:dyDescent="0.3">
      <c r="D18" t="s">
        <v>231</v>
      </c>
    </row>
    <row r="19" spans="4:4" x14ac:dyDescent="0.3">
      <c r="D19" t="s">
        <v>232</v>
      </c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F40D1702-A15A-43E2-A069-56A5E1E40309}">
          <x14:formula1>
            <xm:f>List!$D$2:$D$4</xm:f>
          </x14:formula1>
          <xm:sqref>B2</xm:sqref>
        </x14:dataValidation>
        <x14:dataValidation type="list" allowBlank="1" showInputMessage="1" showErrorMessage="1" xr:uid="{B1575601-B7E8-4D50-9AF8-2B60D5518F1B}">
          <x14:formula1>
            <xm:f>List!$E$2:$E$60</xm:f>
          </x14:formula1>
          <xm:sqref>B3</xm:sqref>
        </x14:dataValidation>
        <x14:dataValidation type="list" allowBlank="1" showInputMessage="1" showErrorMessage="1" xr:uid="{26EA0144-9CC6-438A-A0DA-15A9E8295D80}">
          <x14:formula1>
            <xm:f>List!$G$2:$G$4</xm:f>
          </x14:formula1>
          <xm:sqref>B8</xm:sqref>
        </x14:dataValidation>
        <x14:dataValidation type="list" allowBlank="1" showInputMessage="1" showErrorMessage="1" xr:uid="{FBC0D908-FD11-461B-946A-D9A6E6F84B05}">
          <x14:formula1>
            <xm:f>List!$H$2:$H$3</xm:f>
          </x14:formula1>
          <xm:sqref>B9</xm:sqref>
        </x14:dataValidation>
        <x14:dataValidation type="list" allowBlank="1" showInputMessage="1" showErrorMessage="1" xr:uid="{2D88E3C4-E580-43F6-8064-07A2E34DD55A}">
          <x14:formula1>
            <xm:f>List!$C$2:$C$3</xm:f>
          </x14:formula1>
          <xm:sqref>B1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FE3B84-D744-B243-B807-054A0687B815}">
  <sheetPr codeName="Sheet1"/>
  <dimension ref="A1:K60"/>
  <sheetViews>
    <sheetView workbookViewId="0">
      <selection activeCell="F18" sqref="F18"/>
    </sheetView>
  </sheetViews>
  <sheetFormatPr defaultColWidth="11" defaultRowHeight="15.6" x14ac:dyDescent="0.3"/>
  <cols>
    <col min="3" max="8" width="21.5" customWidth="1"/>
  </cols>
  <sheetData>
    <row r="1" spans="1:11" x14ac:dyDescent="0.3">
      <c r="C1" t="s">
        <v>149</v>
      </c>
      <c r="D1" t="s">
        <v>2</v>
      </c>
      <c r="E1" t="s">
        <v>0</v>
      </c>
      <c r="F1" t="s">
        <v>1</v>
      </c>
      <c r="G1" t="s">
        <v>69</v>
      </c>
      <c r="H1" t="s">
        <v>74</v>
      </c>
    </row>
    <row r="2" spans="1:11" x14ac:dyDescent="0.3">
      <c r="C2" t="s">
        <v>150</v>
      </c>
      <c r="D2" t="s">
        <v>3</v>
      </c>
      <c r="E2" s="1" t="s">
        <v>7</v>
      </c>
      <c r="G2" t="s">
        <v>70</v>
      </c>
      <c r="H2" t="s">
        <v>75</v>
      </c>
    </row>
    <row r="3" spans="1:11" x14ac:dyDescent="0.3">
      <c r="C3" t="s">
        <v>151</v>
      </c>
      <c r="D3" t="s">
        <v>4</v>
      </c>
      <c r="E3" s="2" t="s">
        <v>8</v>
      </c>
      <c r="G3" t="s">
        <v>71</v>
      </c>
      <c r="H3" t="s">
        <v>76</v>
      </c>
    </row>
    <row r="4" spans="1:11" x14ac:dyDescent="0.3">
      <c r="D4" t="s">
        <v>5</v>
      </c>
      <c r="E4" s="1" t="s">
        <v>9</v>
      </c>
      <c r="G4" t="s">
        <v>72</v>
      </c>
    </row>
    <row r="5" spans="1:11" x14ac:dyDescent="0.3">
      <c r="E5" s="2" t="s">
        <v>10</v>
      </c>
    </row>
    <row r="6" spans="1:11" x14ac:dyDescent="0.3">
      <c r="A6" t="s">
        <v>160</v>
      </c>
      <c r="E6" s="1" t="s">
        <v>11</v>
      </c>
      <c r="J6" t="s">
        <v>212</v>
      </c>
      <c r="K6" t="s">
        <v>121</v>
      </c>
    </row>
    <row r="7" spans="1:11" x14ac:dyDescent="0.3">
      <c r="A7" t="s">
        <v>70</v>
      </c>
      <c r="B7" t="s">
        <v>71</v>
      </c>
      <c r="C7" t="s">
        <v>72</v>
      </c>
      <c r="E7" s="2" t="s">
        <v>12</v>
      </c>
      <c r="G7" t="s">
        <v>79</v>
      </c>
      <c r="J7" t="s">
        <v>213</v>
      </c>
      <c r="K7" t="s">
        <v>122</v>
      </c>
    </row>
    <row r="8" spans="1:11" x14ac:dyDescent="0.3">
      <c r="A8">
        <v>0.9</v>
      </c>
      <c r="B8">
        <v>1</v>
      </c>
      <c r="C8">
        <v>1.1000000000000001</v>
      </c>
      <c r="E8" s="1" t="s">
        <v>13</v>
      </c>
      <c r="G8" s="5" t="s">
        <v>80</v>
      </c>
      <c r="H8" s="5"/>
      <c r="J8" t="s">
        <v>214</v>
      </c>
    </row>
    <row r="9" spans="1:11" x14ac:dyDescent="0.3">
      <c r="E9" s="2" t="s">
        <v>14</v>
      </c>
      <c r="J9" t="s">
        <v>215</v>
      </c>
    </row>
    <row r="10" spans="1:11" x14ac:dyDescent="0.3">
      <c r="E10" s="1" t="s">
        <v>15</v>
      </c>
      <c r="J10" t="s">
        <v>216</v>
      </c>
    </row>
    <row r="11" spans="1:11" x14ac:dyDescent="0.3">
      <c r="A11" t="s">
        <v>74</v>
      </c>
      <c r="E11" s="2" t="s">
        <v>16</v>
      </c>
    </row>
    <row r="12" spans="1:11" ht="31.2" x14ac:dyDescent="0.3">
      <c r="A12" t="s">
        <v>76</v>
      </c>
      <c r="B12" t="s">
        <v>75</v>
      </c>
      <c r="E12" s="1" t="s">
        <v>17</v>
      </c>
      <c r="G12" s="61" t="s">
        <v>228</v>
      </c>
      <c r="H12" s="60"/>
      <c r="I12" s="60"/>
    </row>
    <row r="13" spans="1:11" x14ac:dyDescent="0.3">
      <c r="A13">
        <v>0.95</v>
      </c>
      <c r="B13">
        <v>1.05</v>
      </c>
      <c r="E13" s="2" t="s">
        <v>18</v>
      </c>
      <c r="G13" s="60"/>
      <c r="H13" s="60"/>
      <c r="I13" s="60"/>
    </row>
    <row r="14" spans="1:11" x14ac:dyDescent="0.3">
      <c r="E14" s="1" t="s">
        <v>19</v>
      </c>
      <c r="G14" s="60"/>
      <c r="H14" s="60"/>
      <c r="I14" s="60"/>
    </row>
    <row r="15" spans="1:11" x14ac:dyDescent="0.3">
      <c r="A15" t="s">
        <v>156</v>
      </c>
      <c r="C15">
        <f>INDEX(List!$B$16:$B$24,MATCH('Tuition Report'!$B$4,List!$A$16:$A$24,0))</f>
        <v>5</v>
      </c>
      <c r="E15" s="2" t="s">
        <v>20</v>
      </c>
      <c r="G15" s="60"/>
      <c r="H15" s="60"/>
      <c r="I15" s="60"/>
    </row>
    <row r="16" spans="1:11" x14ac:dyDescent="0.3">
      <c r="A16">
        <v>2020</v>
      </c>
      <c r="B16">
        <v>0</v>
      </c>
      <c r="E16" s="1" t="s">
        <v>21</v>
      </c>
      <c r="G16" s="60"/>
      <c r="H16" s="60"/>
      <c r="I16" s="60"/>
    </row>
    <row r="17" spans="1:9" x14ac:dyDescent="0.3">
      <c r="A17">
        <v>2021</v>
      </c>
      <c r="B17">
        <v>1</v>
      </c>
      <c r="E17" s="2" t="s">
        <v>22</v>
      </c>
      <c r="G17" s="60"/>
      <c r="H17" s="60"/>
      <c r="I17" s="60"/>
    </row>
    <row r="18" spans="1:9" x14ac:dyDescent="0.3">
      <c r="A18">
        <v>2022</v>
      </c>
      <c r="B18">
        <v>2</v>
      </c>
      <c r="E18" s="1" t="s">
        <v>23</v>
      </c>
      <c r="G18" s="60"/>
      <c r="H18" s="60"/>
      <c r="I18" s="60"/>
    </row>
    <row r="19" spans="1:9" x14ac:dyDescent="0.3">
      <c r="A19">
        <v>2023</v>
      </c>
      <c r="B19">
        <v>3</v>
      </c>
      <c r="E19" s="2" t="s">
        <v>24</v>
      </c>
    </row>
    <row r="20" spans="1:9" x14ac:dyDescent="0.3">
      <c r="A20">
        <v>2024</v>
      </c>
      <c r="B20">
        <v>4</v>
      </c>
      <c r="E20" s="1" t="s">
        <v>25</v>
      </c>
    </row>
    <row r="21" spans="1:9" x14ac:dyDescent="0.3">
      <c r="A21">
        <v>2025</v>
      </c>
      <c r="B21">
        <v>5</v>
      </c>
      <c r="E21" s="2" t="s">
        <v>26</v>
      </c>
    </row>
    <row r="22" spans="1:9" x14ac:dyDescent="0.3">
      <c r="E22" s="1" t="s">
        <v>27</v>
      </c>
    </row>
    <row r="23" spans="1:9" x14ac:dyDescent="0.3">
      <c r="E23" s="2" t="s">
        <v>28</v>
      </c>
    </row>
    <row r="24" spans="1:9" x14ac:dyDescent="0.3">
      <c r="E24" s="1" t="s">
        <v>29</v>
      </c>
    </row>
    <row r="25" spans="1:9" x14ac:dyDescent="0.3">
      <c r="E25" s="2" t="s">
        <v>30</v>
      </c>
    </row>
    <row r="26" spans="1:9" x14ac:dyDescent="0.3">
      <c r="E26" s="1" t="s">
        <v>31</v>
      </c>
    </row>
    <row r="27" spans="1:9" x14ac:dyDescent="0.3">
      <c r="E27" s="2" t="s">
        <v>32</v>
      </c>
    </row>
    <row r="28" spans="1:9" x14ac:dyDescent="0.3">
      <c r="E28" s="1" t="s">
        <v>33</v>
      </c>
    </row>
    <row r="29" spans="1:9" x14ac:dyDescent="0.3">
      <c r="E29" s="2" t="s">
        <v>34</v>
      </c>
    </row>
    <row r="30" spans="1:9" x14ac:dyDescent="0.3">
      <c r="E30" s="1" t="s">
        <v>35</v>
      </c>
    </row>
    <row r="31" spans="1:9" x14ac:dyDescent="0.3">
      <c r="E31" s="2" t="s">
        <v>36</v>
      </c>
    </row>
    <row r="32" spans="1:9" x14ac:dyDescent="0.3">
      <c r="E32" s="1" t="s">
        <v>37</v>
      </c>
    </row>
    <row r="33" spans="5:5" x14ac:dyDescent="0.3">
      <c r="E33" s="2" t="s">
        <v>38</v>
      </c>
    </row>
    <row r="34" spans="5:5" x14ac:dyDescent="0.3">
      <c r="E34" s="1" t="s">
        <v>39</v>
      </c>
    </row>
    <row r="35" spans="5:5" x14ac:dyDescent="0.3">
      <c r="E35" s="2" t="s">
        <v>40</v>
      </c>
    </row>
    <row r="36" spans="5:5" x14ac:dyDescent="0.3">
      <c r="E36" s="1" t="s">
        <v>41</v>
      </c>
    </row>
    <row r="37" spans="5:5" x14ac:dyDescent="0.3">
      <c r="E37" s="2" t="s">
        <v>42</v>
      </c>
    </row>
    <row r="38" spans="5:5" x14ac:dyDescent="0.3">
      <c r="E38" s="1" t="s">
        <v>43</v>
      </c>
    </row>
    <row r="39" spans="5:5" x14ac:dyDescent="0.3">
      <c r="E39" s="2" t="s">
        <v>44</v>
      </c>
    </row>
    <row r="40" spans="5:5" x14ac:dyDescent="0.3">
      <c r="E40" s="1" t="s">
        <v>45</v>
      </c>
    </row>
    <row r="41" spans="5:5" x14ac:dyDescent="0.3">
      <c r="E41" s="2" t="s">
        <v>46</v>
      </c>
    </row>
    <row r="42" spans="5:5" x14ac:dyDescent="0.3">
      <c r="E42" s="1" t="s">
        <v>47</v>
      </c>
    </row>
    <row r="43" spans="5:5" x14ac:dyDescent="0.3">
      <c r="E43" s="2" t="s">
        <v>48</v>
      </c>
    </row>
    <row r="44" spans="5:5" x14ac:dyDescent="0.3">
      <c r="E44" s="1" t="s">
        <v>49</v>
      </c>
    </row>
    <row r="45" spans="5:5" x14ac:dyDescent="0.3">
      <c r="E45" s="2" t="s">
        <v>50</v>
      </c>
    </row>
    <row r="46" spans="5:5" x14ac:dyDescent="0.3">
      <c r="E46" s="1" t="s">
        <v>51</v>
      </c>
    </row>
    <row r="47" spans="5:5" x14ac:dyDescent="0.3">
      <c r="E47" s="2" t="s">
        <v>52</v>
      </c>
    </row>
    <row r="48" spans="5:5" x14ac:dyDescent="0.3">
      <c r="E48" s="1" t="s">
        <v>53</v>
      </c>
    </row>
    <row r="49" spans="5:5" x14ac:dyDescent="0.3">
      <c r="E49" s="2" t="s">
        <v>54</v>
      </c>
    </row>
    <row r="50" spans="5:5" x14ac:dyDescent="0.3">
      <c r="E50" s="1" t="s">
        <v>55</v>
      </c>
    </row>
    <row r="51" spans="5:5" x14ac:dyDescent="0.3">
      <c r="E51" s="2" t="s">
        <v>56</v>
      </c>
    </row>
    <row r="52" spans="5:5" x14ac:dyDescent="0.3">
      <c r="E52" s="1" t="s">
        <v>57</v>
      </c>
    </row>
    <row r="53" spans="5:5" x14ac:dyDescent="0.3">
      <c r="E53" s="2" t="s">
        <v>58</v>
      </c>
    </row>
    <row r="54" spans="5:5" x14ac:dyDescent="0.3">
      <c r="E54" s="1" t="s">
        <v>59</v>
      </c>
    </row>
    <row r="55" spans="5:5" x14ac:dyDescent="0.3">
      <c r="E55" s="2" t="s">
        <v>60</v>
      </c>
    </row>
    <row r="56" spans="5:5" x14ac:dyDescent="0.3">
      <c r="E56" s="1" t="s">
        <v>61</v>
      </c>
    </row>
    <row r="57" spans="5:5" x14ac:dyDescent="0.3">
      <c r="E57" s="2" t="s">
        <v>62</v>
      </c>
    </row>
    <row r="58" spans="5:5" x14ac:dyDescent="0.3">
      <c r="E58" s="1" t="s">
        <v>63</v>
      </c>
    </row>
    <row r="59" spans="5:5" x14ac:dyDescent="0.3">
      <c r="E59" s="2" t="s">
        <v>64</v>
      </c>
    </row>
    <row r="60" spans="5:5" x14ac:dyDescent="0.3">
      <c r="E60" s="1" t="s">
        <v>65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C9C25A-24C4-41E4-BD9F-BF0D220F07E1}">
  <sheetPr codeName="Sheet4"/>
  <dimension ref="A1:F21"/>
  <sheetViews>
    <sheetView workbookViewId="0">
      <selection activeCell="B21" sqref="B21"/>
    </sheetView>
  </sheetViews>
  <sheetFormatPr defaultRowHeight="15.6" x14ac:dyDescent="0.3"/>
  <cols>
    <col min="1" max="11" width="15.296875" customWidth="1"/>
  </cols>
  <sheetData>
    <row r="1" spans="1:6" x14ac:dyDescent="0.3">
      <c r="A1" s="8" t="s">
        <v>81</v>
      </c>
      <c r="B1" s="8"/>
      <c r="C1" s="8"/>
      <c r="D1" s="8"/>
      <c r="E1" s="8"/>
      <c r="F1" s="8"/>
    </row>
    <row r="3" spans="1:6" x14ac:dyDescent="0.3">
      <c r="A3" t="s">
        <v>113</v>
      </c>
    </row>
    <row r="4" spans="1:6" x14ac:dyDescent="0.3">
      <c r="A4" t="s">
        <v>110</v>
      </c>
    </row>
    <row r="6" spans="1:6" x14ac:dyDescent="0.3">
      <c r="A6" t="s">
        <v>112</v>
      </c>
    </row>
    <row r="8" spans="1:6" x14ac:dyDescent="0.3">
      <c r="A8" t="s">
        <v>238</v>
      </c>
    </row>
    <row r="9" spans="1:6" x14ac:dyDescent="0.3">
      <c r="A9" t="s">
        <v>111</v>
      </c>
    </row>
    <row r="11" spans="1:6" x14ac:dyDescent="0.3">
      <c r="A11" t="s">
        <v>96</v>
      </c>
      <c r="B11" s="19"/>
    </row>
    <row r="13" spans="1:6" x14ac:dyDescent="0.3">
      <c r="A13" t="s">
        <v>240</v>
      </c>
    </row>
    <row r="14" spans="1:6" x14ac:dyDescent="0.3">
      <c r="A14" t="s">
        <v>239</v>
      </c>
    </row>
    <row r="16" spans="1:6" x14ac:dyDescent="0.3">
      <c r="A16" t="s">
        <v>96</v>
      </c>
      <c r="B16" s="19"/>
    </row>
    <row r="18" spans="1:2" x14ac:dyDescent="0.3">
      <c r="A18" t="s">
        <v>241</v>
      </c>
    </row>
    <row r="19" spans="1:2" x14ac:dyDescent="0.3">
      <c r="A19" t="s">
        <v>114</v>
      </c>
    </row>
    <row r="21" spans="1:2" x14ac:dyDescent="0.3">
      <c r="A21" t="s">
        <v>96</v>
      </c>
      <c r="B21" s="19"/>
    </row>
  </sheetData>
  <conditionalFormatting sqref="B11">
    <cfRule type="cellIs" dxfId="9" priority="8" operator="equal">
      <formula>167.2</formula>
    </cfRule>
    <cfRule type="cellIs" dxfId="8" priority="9" operator="lessThan">
      <formula>167.2</formula>
    </cfRule>
    <cfRule type="cellIs" dxfId="7" priority="10" operator="greaterThan">
      <formula>167.2</formula>
    </cfRule>
  </conditionalFormatting>
  <conditionalFormatting sqref="B16">
    <cfRule type="cellIs" dxfId="6" priority="5" operator="equal">
      <formula>194.4</formula>
    </cfRule>
    <cfRule type="cellIs" dxfId="5" priority="6" operator="lessThan">
      <formula>194.4</formula>
    </cfRule>
    <cfRule type="cellIs" dxfId="4" priority="7" operator="greaterThan">
      <formula>194.4</formula>
    </cfRule>
  </conditionalFormatting>
  <conditionalFormatting sqref="B21">
    <cfRule type="cellIs" dxfId="3" priority="1" operator="equal">
      <formula>2400</formula>
    </cfRule>
    <cfRule type="cellIs" dxfId="2" priority="2" operator="equal">
      <formula>2400</formula>
    </cfRule>
    <cfRule type="cellIs" dxfId="1" priority="3" operator="lessThan">
      <formula>2400</formula>
    </cfRule>
    <cfRule type="cellIs" dxfId="0" priority="4" operator="greaterThan">
      <formula>2400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D959E9-F6AA-43AB-AA60-7895EA89A833}">
  <sheetPr codeName="Sheet8"/>
  <dimension ref="A1:V16"/>
  <sheetViews>
    <sheetView workbookViewId="0">
      <selection activeCell="C9" sqref="C9"/>
    </sheetView>
  </sheetViews>
  <sheetFormatPr defaultRowHeight="15.6" x14ac:dyDescent="0.3"/>
  <cols>
    <col min="1" max="13" width="13.69921875" customWidth="1"/>
    <col min="14" max="14" width="11.796875" customWidth="1"/>
  </cols>
  <sheetData>
    <row r="1" spans="1:22" x14ac:dyDescent="0.3">
      <c r="A1" t="s">
        <v>195</v>
      </c>
    </row>
    <row r="2" spans="1:22" x14ac:dyDescent="0.3">
      <c r="B2" s="8" t="s">
        <v>210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22" x14ac:dyDescent="0.3">
      <c r="B3" s="40" t="s">
        <v>196</v>
      </c>
      <c r="C3" s="40" t="s">
        <v>197</v>
      </c>
      <c r="D3" s="40" t="s">
        <v>198</v>
      </c>
      <c r="E3" s="40" t="s">
        <v>199</v>
      </c>
      <c r="F3" s="40" t="s">
        <v>200</v>
      </c>
      <c r="G3" s="40" t="s">
        <v>201</v>
      </c>
      <c r="H3" s="40" t="s">
        <v>202</v>
      </c>
      <c r="I3" s="40" t="s">
        <v>203</v>
      </c>
      <c r="J3" s="40" t="s">
        <v>204</v>
      </c>
      <c r="K3" s="40" t="s">
        <v>205</v>
      </c>
      <c r="L3" s="40" t="s">
        <v>206</v>
      </c>
      <c r="M3" s="40" t="s">
        <v>207</v>
      </c>
    </row>
    <row r="4" spans="1:22" x14ac:dyDescent="0.3">
      <c r="A4" s="3" t="s">
        <v>208</v>
      </c>
      <c r="B4" s="43">
        <v>128.06661851235111</v>
      </c>
      <c r="C4" s="44">
        <v>77.655968834058228</v>
      </c>
      <c r="D4" s="44">
        <v>70.102672156825861</v>
      </c>
      <c r="E4" s="44">
        <v>19.879501354462036</v>
      </c>
      <c r="F4" s="44">
        <v>193.24353371435757</v>
      </c>
      <c r="G4" s="44">
        <v>56.412790858868412</v>
      </c>
      <c r="H4" s="44">
        <v>5.7044494919685773</v>
      </c>
      <c r="I4" s="44">
        <v>60.766256689490291</v>
      </c>
      <c r="J4" s="44">
        <v>54.753786718406808</v>
      </c>
      <c r="K4" s="44">
        <v>94.912350924670335</v>
      </c>
      <c r="L4" s="44">
        <v>32.307506042699607</v>
      </c>
      <c r="M4" s="45">
        <v>91.013320642568857</v>
      </c>
    </row>
    <row r="5" spans="1:22" x14ac:dyDescent="0.3">
      <c r="A5" s="3" t="s">
        <v>209</v>
      </c>
      <c r="B5" s="46">
        <v>173.43551716254149</v>
      </c>
      <c r="C5" s="41">
        <v>85.170381846879835</v>
      </c>
      <c r="D5" s="41">
        <v>187.56656586956069</v>
      </c>
      <c r="E5" s="41">
        <v>33.763429588922442</v>
      </c>
      <c r="F5" s="41">
        <v>111.74868044816711</v>
      </c>
      <c r="G5" s="41">
        <v>32.716044646943551</v>
      </c>
      <c r="H5" s="41">
        <v>134.67603057424353</v>
      </c>
      <c r="I5" s="41">
        <v>92.092835604763451</v>
      </c>
      <c r="J5" s="41">
        <v>119.69657215848719</v>
      </c>
      <c r="K5" s="41">
        <v>81.024367778886202</v>
      </c>
      <c r="L5" s="41">
        <v>123.908218250136</v>
      </c>
      <c r="M5" s="47">
        <v>157.49965030041045</v>
      </c>
    </row>
    <row r="6" spans="1:22" x14ac:dyDescent="0.3"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22" x14ac:dyDescent="0.3"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</row>
    <row r="8" spans="1:22" x14ac:dyDescent="0.3">
      <c r="E8" s="41"/>
    </row>
    <row r="9" spans="1:22" x14ac:dyDescent="0.3">
      <c r="A9" s="49" t="s">
        <v>211</v>
      </c>
      <c r="B9" t="s">
        <v>212</v>
      </c>
      <c r="F9" s="50" t="s">
        <v>235</v>
      </c>
      <c r="G9" s="51"/>
      <c r="H9" s="52"/>
      <c r="I9" s="4"/>
    </row>
    <row r="10" spans="1:22" x14ac:dyDescent="0.3">
      <c r="F10" s="53"/>
      <c r="G10" s="54" t="s">
        <v>208</v>
      </c>
      <c r="H10" s="55" t="s">
        <v>209</v>
      </c>
      <c r="I10" s="5"/>
    </row>
    <row r="11" spans="1:22" x14ac:dyDescent="0.3">
      <c r="F11" s="56" t="s">
        <v>217</v>
      </c>
      <c r="G11" s="19"/>
      <c r="H11" s="47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</row>
    <row r="12" spans="1:22" x14ac:dyDescent="0.3">
      <c r="F12" s="56" t="s">
        <v>219</v>
      </c>
      <c r="G12" s="41"/>
      <c r="H12" s="47"/>
    </row>
    <row r="13" spans="1:22" x14ac:dyDescent="0.3">
      <c r="F13" s="56" t="s">
        <v>218</v>
      </c>
      <c r="G13" s="41"/>
      <c r="H13" s="47"/>
    </row>
    <row r="14" spans="1:22" x14ac:dyDescent="0.3">
      <c r="F14" s="56" t="s">
        <v>220</v>
      </c>
      <c r="G14" s="41"/>
      <c r="H14" s="47"/>
    </row>
    <row r="15" spans="1:22" x14ac:dyDescent="0.3">
      <c r="F15" s="57" t="s">
        <v>221</v>
      </c>
      <c r="G15" s="42"/>
      <c r="H15" s="48"/>
    </row>
    <row r="16" spans="1:22" x14ac:dyDescent="0.3">
      <c r="A16" t="s">
        <v>222</v>
      </c>
    </row>
  </sheetData>
  <phoneticPr fontId="11" type="noConversion"/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7" r:id="rId4" name="Button 3">
              <controlPr defaultSize="0" print="0" autoFill="0" autoPict="0" macro="[0]!If_Ex1">
                <anchor moveWithCells="1" sizeWithCells="1">
                  <from>
                    <xdr:col>0</xdr:col>
                    <xdr:colOff>198120</xdr:colOff>
                    <xdr:row>9</xdr:row>
                    <xdr:rowOff>190500</xdr:rowOff>
                  </from>
                  <to>
                    <xdr:col>2</xdr:col>
                    <xdr:colOff>1021080</xdr:colOff>
                    <xdr:row>13</xdr:row>
                    <xdr:rowOff>190500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47E666E-AC7C-425B-9960-F94F47621612}">
          <x14:formula1>
            <xm:f>List!$J$6:$J$10</xm:f>
          </x14:formula1>
          <xm:sqref>B9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59BC8D-5884-45B2-BA05-F0A0FD7AE9D5}">
  <sheetPr codeName="Sheet5"/>
  <dimension ref="A1:L27"/>
  <sheetViews>
    <sheetView workbookViewId="0">
      <selection activeCell="H11" sqref="H11"/>
    </sheetView>
  </sheetViews>
  <sheetFormatPr defaultRowHeight="15.6" x14ac:dyDescent="0.3"/>
  <cols>
    <col min="1" max="6" width="14.3984375" customWidth="1"/>
    <col min="7" max="7" width="19.19921875" customWidth="1"/>
    <col min="8" max="15" width="14.3984375" customWidth="1"/>
  </cols>
  <sheetData>
    <row r="1" spans="1:10" x14ac:dyDescent="0.3">
      <c r="A1" s="3"/>
    </row>
    <row r="2" spans="1:10" x14ac:dyDescent="0.3">
      <c r="A2" t="s">
        <v>242</v>
      </c>
      <c r="G2" s="50" t="s">
        <v>170</v>
      </c>
      <c r="H2" s="52"/>
      <c r="J2" s="3" t="s">
        <v>251</v>
      </c>
    </row>
    <row r="3" spans="1:10" x14ac:dyDescent="0.3">
      <c r="A3" t="s">
        <v>243</v>
      </c>
      <c r="G3" s="11" t="s">
        <v>223</v>
      </c>
      <c r="H3" s="78"/>
      <c r="J3" s="80">
        <v>109000</v>
      </c>
    </row>
    <row r="4" spans="1:10" x14ac:dyDescent="0.3">
      <c r="A4" t="s">
        <v>246</v>
      </c>
      <c r="G4" s="11" t="s">
        <v>224</v>
      </c>
      <c r="H4" s="78"/>
      <c r="J4" s="80">
        <v>101166.67</v>
      </c>
    </row>
    <row r="5" spans="1:10" x14ac:dyDescent="0.3">
      <c r="G5" s="11" t="s">
        <v>225</v>
      </c>
      <c r="H5" s="78"/>
      <c r="J5" s="80">
        <v>30350</v>
      </c>
    </row>
    <row r="6" spans="1:10" x14ac:dyDescent="0.3">
      <c r="A6" t="s">
        <v>244</v>
      </c>
      <c r="G6" s="11" t="s">
        <v>226</v>
      </c>
      <c r="H6" s="78"/>
      <c r="J6" s="80">
        <v>60700</v>
      </c>
    </row>
    <row r="7" spans="1:10" x14ac:dyDescent="0.3">
      <c r="A7" t="s">
        <v>245</v>
      </c>
      <c r="G7" s="12" t="s">
        <v>227</v>
      </c>
      <c r="H7" s="79"/>
      <c r="J7" s="80">
        <v>50583.33</v>
      </c>
    </row>
    <row r="8" spans="1:10" x14ac:dyDescent="0.3">
      <c r="A8" t="s">
        <v>247</v>
      </c>
      <c r="H8" s="19"/>
    </row>
    <row r="9" spans="1:10" x14ac:dyDescent="0.3">
      <c r="A9" t="s">
        <v>248</v>
      </c>
      <c r="H9" s="19"/>
    </row>
    <row r="11" spans="1:10" x14ac:dyDescent="0.3">
      <c r="A11" t="s">
        <v>0</v>
      </c>
      <c r="B11" s="58" t="s">
        <v>121</v>
      </c>
    </row>
    <row r="12" spans="1:10" x14ac:dyDescent="0.3">
      <c r="A12" t="s">
        <v>115</v>
      </c>
      <c r="B12" s="59">
        <v>2015</v>
      </c>
    </row>
    <row r="18" spans="1:12" x14ac:dyDescent="0.3">
      <c r="B18" t="s">
        <v>249</v>
      </c>
    </row>
    <row r="19" spans="1:12" x14ac:dyDescent="0.3">
      <c r="B19" t="s">
        <v>123</v>
      </c>
    </row>
    <row r="20" spans="1:12" x14ac:dyDescent="0.3">
      <c r="B20" t="s">
        <v>124</v>
      </c>
    </row>
    <row r="21" spans="1:12" x14ac:dyDescent="0.3">
      <c r="D21" s="6" t="s">
        <v>121</v>
      </c>
      <c r="J21" t="s">
        <v>122</v>
      </c>
    </row>
    <row r="22" spans="1:12" x14ac:dyDescent="0.3">
      <c r="B22" s="22">
        <v>2015</v>
      </c>
      <c r="C22" s="22">
        <v>2016</v>
      </c>
      <c r="D22" s="22">
        <v>2017</v>
      </c>
      <c r="E22" s="22">
        <v>2018</v>
      </c>
      <c r="F22" s="22">
        <v>2019</v>
      </c>
      <c r="H22">
        <v>2015</v>
      </c>
      <c r="I22">
        <v>2016</v>
      </c>
      <c r="J22">
        <v>2017</v>
      </c>
      <c r="K22">
        <v>2018</v>
      </c>
      <c r="L22">
        <v>2019</v>
      </c>
    </row>
    <row r="23" spans="1:12" x14ac:dyDescent="0.3">
      <c r="A23" t="s">
        <v>116</v>
      </c>
      <c r="B23" s="19">
        <v>110000</v>
      </c>
      <c r="C23" s="19">
        <v>97000</v>
      </c>
      <c r="D23" s="19">
        <v>120000</v>
      </c>
      <c r="E23" s="19">
        <v>150000</v>
      </c>
      <c r="F23" s="19">
        <v>143000</v>
      </c>
      <c r="H23" s="19">
        <v>475500</v>
      </c>
      <c r="I23" s="19">
        <v>500000</v>
      </c>
      <c r="J23" s="19">
        <v>505500</v>
      </c>
      <c r="K23" s="19">
        <v>455750</v>
      </c>
      <c r="L23" s="19">
        <v>525250</v>
      </c>
    </row>
    <row r="24" spans="1:12" x14ac:dyDescent="0.3">
      <c r="A24" t="s">
        <v>117</v>
      </c>
      <c r="B24" s="19">
        <v>105000</v>
      </c>
      <c r="C24" s="19">
        <v>95000</v>
      </c>
      <c r="D24" s="19">
        <v>103500</v>
      </c>
      <c r="E24" s="19">
        <v>12000</v>
      </c>
      <c r="F24" s="19">
        <v>121500</v>
      </c>
      <c r="H24" s="19">
        <v>440500</v>
      </c>
      <c r="I24" s="19">
        <v>467390</v>
      </c>
      <c r="J24" s="19">
        <v>475820</v>
      </c>
      <c r="K24" s="19">
        <v>418630</v>
      </c>
      <c r="L24" s="19">
        <v>501500</v>
      </c>
    </row>
    <row r="25" spans="1:12" x14ac:dyDescent="0.3">
      <c r="A25" t="s">
        <v>118</v>
      </c>
      <c r="B25" s="19">
        <v>31500</v>
      </c>
      <c r="C25" s="19">
        <v>28500</v>
      </c>
      <c r="D25" s="19">
        <v>31050</v>
      </c>
      <c r="E25" s="19">
        <v>3600</v>
      </c>
      <c r="F25" s="19">
        <v>36450</v>
      </c>
      <c r="H25" s="19">
        <v>132150</v>
      </c>
      <c r="I25" s="19">
        <v>140217</v>
      </c>
      <c r="J25" s="19">
        <v>142746</v>
      </c>
      <c r="K25" s="19">
        <v>125589</v>
      </c>
      <c r="L25" s="19">
        <v>150450</v>
      </c>
    </row>
    <row r="26" spans="1:12" x14ac:dyDescent="0.3">
      <c r="A26" t="s">
        <v>119</v>
      </c>
      <c r="B26" s="19">
        <v>63000</v>
      </c>
      <c r="C26" s="19">
        <v>57000</v>
      </c>
      <c r="D26" s="19">
        <v>62100</v>
      </c>
      <c r="E26" s="19">
        <v>7200</v>
      </c>
      <c r="F26" s="19">
        <v>72900</v>
      </c>
      <c r="H26" s="19">
        <v>264300</v>
      </c>
      <c r="I26" s="19">
        <v>280434</v>
      </c>
      <c r="J26" s="19">
        <v>285492</v>
      </c>
      <c r="K26" s="19">
        <v>251178</v>
      </c>
      <c r="L26" s="19">
        <v>300900</v>
      </c>
    </row>
    <row r="27" spans="1:12" x14ac:dyDescent="0.3">
      <c r="A27" t="s">
        <v>120</v>
      </c>
      <c r="B27" s="19">
        <v>52500</v>
      </c>
      <c r="C27" s="19">
        <v>47500</v>
      </c>
      <c r="D27" s="19">
        <v>51750</v>
      </c>
      <c r="E27" s="19">
        <v>6000</v>
      </c>
      <c r="F27" s="19">
        <v>60750</v>
      </c>
      <c r="H27" s="19">
        <v>220250</v>
      </c>
      <c r="I27" s="19">
        <v>233695</v>
      </c>
      <c r="J27" s="19">
        <v>237910</v>
      </c>
      <c r="K27" s="19">
        <v>209315</v>
      </c>
      <c r="L27" s="19">
        <v>250750</v>
      </c>
    </row>
  </sheetData>
  <dataValidations count="1">
    <dataValidation type="list" allowBlank="1" showInputMessage="1" showErrorMessage="1" sqref="B12" xr:uid="{5DF5FFD9-B9F3-4425-BF6D-360B8224856C}">
      <formula1>$B$22:$D$22</formula1>
    </dataValidation>
  </dataValidation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report_ex">
                <anchor moveWithCells="1" sizeWithCells="1">
                  <from>
                    <xdr:col>2</xdr:col>
                    <xdr:colOff>30480</xdr:colOff>
                    <xdr:row>12</xdr:row>
                    <xdr:rowOff>7620</xdr:rowOff>
                  </from>
                  <to>
                    <xdr:col>3</xdr:col>
                    <xdr:colOff>1066800</xdr:colOff>
                    <xdr:row>16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244C87B-9553-4336-96B3-1CBB6F62C82F}">
          <x14:formula1>
            <xm:f>List!$K$6:$K$7</xm:f>
          </x14:formula1>
          <xm:sqref>B11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0BFBF2-7DD3-47AB-9FF6-4C5A71C79919}">
  <sheetPr codeName="Sheet7"/>
  <dimension ref="A1:N23"/>
  <sheetViews>
    <sheetView workbookViewId="0">
      <selection activeCell="I18" sqref="I18"/>
    </sheetView>
  </sheetViews>
  <sheetFormatPr defaultRowHeight="15.6" x14ac:dyDescent="0.3"/>
  <cols>
    <col min="1" max="1" width="10.59765625" customWidth="1"/>
    <col min="4" max="4" width="10.09765625" customWidth="1"/>
  </cols>
  <sheetData>
    <row r="1" spans="1:14" x14ac:dyDescent="0.3">
      <c r="A1" t="s">
        <v>161</v>
      </c>
    </row>
    <row r="3" spans="1:14" x14ac:dyDescent="0.3">
      <c r="A3" t="s">
        <v>162</v>
      </c>
    </row>
    <row r="4" spans="1:14" x14ac:dyDescent="0.3">
      <c r="D4" s="13" t="s">
        <v>163</v>
      </c>
      <c r="E4" s="18"/>
      <c r="F4" s="18"/>
      <c r="G4" s="18"/>
      <c r="H4" s="18"/>
      <c r="I4" s="18"/>
      <c r="J4" s="18"/>
      <c r="K4" s="18"/>
      <c r="L4" s="18"/>
      <c r="M4" s="18"/>
      <c r="N4" s="14"/>
    </row>
    <row r="5" spans="1:14" x14ac:dyDescent="0.3">
      <c r="D5" s="11"/>
      <c r="E5" s="26"/>
      <c r="F5" s="26"/>
      <c r="G5" s="26"/>
      <c r="H5" s="26"/>
      <c r="I5" s="26"/>
      <c r="J5" s="26"/>
      <c r="K5" s="26"/>
      <c r="L5" s="26"/>
      <c r="M5" s="26"/>
      <c r="N5" s="27"/>
    </row>
    <row r="6" spans="1:14" x14ac:dyDescent="0.3">
      <c r="D6" s="11"/>
      <c r="E6" s="26"/>
      <c r="F6" s="26"/>
      <c r="G6" s="26"/>
      <c r="H6" s="26"/>
      <c r="I6" s="26"/>
      <c r="J6" s="26"/>
      <c r="K6" s="26"/>
      <c r="L6" s="26"/>
      <c r="M6" s="26"/>
      <c r="N6" s="27"/>
    </row>
    <row r="7" spans="1:14" x14ac:dyDescent="0.3">
      <c r="D7" s="11"/>
      <c r="E7" s="26"/>
      <c r="F7" s="26"/>
      <c r="G7" s="26"/>
      <c r="H7" s="26"/>
      <c r="I7" s="26"/>
      <c r="J7" s="26"/>
      <c r="K7" s="26"/>
      <c r="L7" s="26"/>
      <c r="M7" s="26"/>
      <c r="N7" s="27"/>
    </row>
    <row r="8" spans="1:14" x14ac:dyDescent="0.3">
      <c r="D8" s="11"/>
      <c r="E8" s="26"/>
      <c r="F8" s="26"/>
      <c r="G8" s="26"/>
      <c r="H8" s="26"/>
      <c r="I8" s="26"/>
      <c r="J8" s="26"/>
      <c r="K8" s="26"/>
      <c r="L8" s="26"/>
      <c r="M8" s="26"/>
      <c r="N8" s="27"/>
    </row>
    <row r="9" spans="1:14" x14ac:dyDescent="0.3">
      <c r="D9" s="11"/>
      <c r="E9" s="26"/>
      <c r="F9" s="26"/>
      <c r="G9" s="26"/>
      <c r="H9" s="26"/>
      <c r="I9" s="26"/>
      <c r="J9" s="26"/>
      <c r="K9" s="26"/>
      <c r="L9" s="26"/>
      <c r="M9" s="26"/>
      <c r="N9" s="27"/>
    </row>
    <row r="10" spans="1:14" x14ac:dyDescent="0.3">
      <c r="D10" s="11"/>
      <c r="E10" s="26"/>
      <c r="F10" s="26"/>
      <c r="G10" s="26"/>
      <c r="H10" s="26"/>
      <c r="I10" s="26"/>
      <c r="J10" s="26"/>
      <c r="K10" s="26"/>
      <c r="L10" s="26"/>
      <c r="M10" s="26"/>
      <c r="N10" s="27"/>
    </row>
    <row r="11" spans="1:14" x14ac:dyDescent="0.3">
      <c r="D11" s="11"/>
      <c r="E11" s="26"/>
      <c r="F11" s="26"/>
      <c r="G11" s="26"/>
      <c r="H11" s="26"/>
      <c r="I11" s="26"/>
      <c r="J11" s="26"/>
      <c r="K11" s="26"/>
      <c r="L11" s="26"/>
      <c r="M11" s="26"/>
      <c r="N11" s="27"/>
    </row>
    <row r="12" spans="1:14" x14ac:dyDescent="0.3">
      <c r="D12" s="11"/>
      <c r="E12" s="26"/>
      <c r="F12" s="26"/>
      <c r="G12" s="26"/>
      <c r="H12" s="26"/>
      <c r="I12" s="26"/>
      <c r="J12" s="26"/>
      <c r="K12" s="26"/>
      <c r="L12" s="26"/>
      <c r="M12" s="26"/>
      <c r="N12" s="27"/>
    </row>
    <row r="13" spans="1:14" x14ac:dyDescent="0.3">
      <c r="D13" s="11"/>
      <c r="E13" s="26"/>
      <c r="F13" s="26"/>
      <c r="G13" s="26"/>
      <c r="H13" s="26"/>
      <c r="I13" s="26"/>
      <c r="J13" s="26"/>
      <c r="K13" s="26"/>
      <c r="L13" s="26"/>
      <c r="M13" s="26"/>
      <c r="N13" s="27"/>
    </row>
    <row r="14" spans="1:14" x14ac:dyDescent="0.3">
      <c r="D14" s="11"/>
      <c r="E14" s="26"/>
      <c r="F14" s="26"/>
      <c r="G14" s="26"/>
      <c r="H14" s="26"/>
      <c r="I14" s="26"/>
      <c r="J14" s="26"/>
      <c r="K14" s="26"/>
      <c r="L14" s="26"/>
      <c r="M14" s="26"/>
      <c r="N14" s="27"/>
    </row>
    <row r="15" spans="1:14" x14ac:dyDescent="0.3">
      <c r="D15" s="12"/>
      <c r="E15" s="28"/>
      <c r="F15" s="28"/>
      <c r="G15" s="28"/>
      <c r="H15" s="28"/>
      <c r="I15" s="28"/>
      <c r="J15" s="28"/>
      <c r="K15" s="28"/>
      <c r="L15" s="28"/>
      <c r="M15" s="28"/>
      <c r="N15" s="29"/>
    </row>
    <row r="16" spans="1:14" x14ac:dyDescent="0.3"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</row>
    <row r="17" spans="4:14" x14ac:dyDescent="0.3"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</row>
    <row r="18" spans="4:14" x14ac:dyDescent="0.3"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</row>
    <row r="19" spans="4:14" x14ac:dyDescent="0.3"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</row>
    <row r="20" spans="4:14" x14ac:dyDescent="0.3"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</row>
    <row r="21" spans="4:14" x14ac:dyDescent="0.3"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</row>
    <row r="22" spans="4:14" x14ac:dyDescent="0.3"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</row>
    <row r="23" spans="4:14" x14ac:dyDescent="0.3"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97284D-9748-4545-A537-ADF098A80F24}">
  <sheetPr codeName="Sheet12"/>
  <dimension ref="A1:U34"/>
  <sheetViews>
    <sheetView topLeftCell="B11" workbookViewId="0">
      <selection activeCell="H20" sqref="H20"/>
    </sheetView>
  </sheetViews>
  <sheetFormatPr defaultRowHeight="15.6" x14ac:dyDescent="0.3"/>
  <cols>
    <col min="1" max="1" width="10.19921875" customWidth="1"/>
  </cols>
  <sheetData>
    <row r="1" spans="1:21" x14ac:dyDescent="0.3">
      <c r="A1" t="s">
        <v>164</v>
      </c>
    </row>
    <row r="7" spans="1:21" x14ac:dyDescent="0.3">
      <c r="A7" t="s">
        <v>256</v>
      </c>
    </row>
    <row r="8" spans="1:21" x14ac:dyDescent="0.3">
      <c r="A8" t="s">
        <v>166</v>
      </c>
    </row>
    <row r="9" spans="1:21" x14ac:dyDescent="0.3">
      <c r="L9" t="s">
        <v>167</v>
      </c>
    </row>
    <row r="10" spans="1:21" x14ac:dyDescent="0.3">
      <c r="A10" s="23"/>
      <c r="B10" s="24"/>
      <c r="C10" s="24"/>
      <c r="D10" s="24"/>
      <c r="E10" s="24"/>
      <c r="F10" s="24"/>
      <c r="G10" s="24"/>
      <c r="H10" s="24"/>
      <c r="I10" s="24"/>
      <c r="J10" s="30">
        <v>20</v>
      </c>
      <c r="L10" s="23"/>
      <c r="M10" s="24"/>
      <c r="N10" s="24"/>
      <c r="O10" s="24"/>
      <c r="P10" s="24"/>
      <c r="Q10" s="24"/>
      <c r="R10" s="24"/>
      <c r="S10" s="24"/>
      <c r="T10" s="24"/>
      <c r="U10" s="30"/>
    </row>
    <row r="11" spans="1:21" x14ac:dyDescent="0.3">
      <c r="A11" s="11"/>
      <c r="B11" s="26"/>
      <c r="C11" s="26"/>
      <c r="D11" s="26"/>
      <c r="E11" s="26"/>
      <c r="F11" s="26"/>
      <c r="G11" s="26"/>
      <c r="H11" s="26"/>
      <c r="I11" s="26"/>
      <c r="J11" s="27"/>
      <c r="L11" s="11"/>
      <c r="M11" s="26"/>
      <c r="N11" s="26"/>
      <c r="O11" s="26"/>
      <c r="P11" s="26"/>
      <c r="Q11" s="26"/>
      <c r="R11" s="26"/>
      <c r="S11" s="26"/>
      <c r="T11" s="26"/>
      <c r="U11" s="27"/>
    </row>
    <row r="12" spans="1:21" x14ac:dyDescent="0.3">
      <c r="A12" s="11"/>
      <c r="B12" s="26"/>
      <c r="C12" s="26"/>
      <c r="D12" s="26"/>
      <c r="E12" s="26"/>
      <c r="F12" s="26"/>
      <c r="G12" s="26"/>
      <c r="H12" s="26"/>
      <c r="I12" s="26"/>
      <c r="J12" s="27"/>
      <c r="L12" s="11"/>
      <c r="M12" s="26"/>
      <c r="N12" s="26"/>
      <c r="O12" s="26"/>
      <c r="P12" s="26"/>
      <c r="Q12" s="26"/>
      <c r="R12" s="26"/>
      <c r="S12" s="26"/>
      <c r="T12" s="26"/>
      <c r="U12" s="27"/>
    </row>
    <row r="13" spans="1:21" x14ac:dyDescent="0.3">
      <c r="A13" s="11"/>
      <c r="B13" s="26"/>
      <c r="C13" s="26"/>
      <c r="D13" s="26"/>
      <c r="E13" s="26"/>
      <c r="F13" s="26"/>
      <c r="G13" s="30">
        <v>14</v>
      </c>
      <c r="H13" s="26"/>
      <c r="I13" s="26"/>
      <c r="J13" s="27"/>
      <c r="L13" s="11"/>
      <c r="M13" s="26"/>
      <c r="N13" s="26"/>
      <c r="O13" s="26"/>
      <c r="P13" s="26"/>
      <c r="Q13" s="26"/>
      <c r="R13" s="30"/>
      <c r="S13" s="26"/>
      <c r="T13" s="26"/>
      <c r="U13" s="27"/>
    </row>
    <row r="14" spans="1:21" x14ac:dyDescent="0.3">
      <c r="A14" s="11"/>
      <c r="B14" s="26"/>
      <c r="C14" s="26"/>
      <c r="D14" s="26"/>
      <c r="E14" s="26"/>
      <c r="F14" s="26"/>
      <c r="G14" s="26"/>
      <c r="H14" s="26"/>
      <c r="I14" s="26"/>
      <c r="J14" s="27"/>
      <c r="L14" s="11"/>
      <c r="M14" s="26"/>
      <c r="N14" s="26"/>
      <c r="O14" s="26"/>
      <c r="P14" s="26"/>
      <c r="Q14" s="26"/>
      <c r="R14" s="26"/>
      <c r="S14" s="26"/>
      <c r="T14" s="26"/>
      <c r="U14" s="27"/>
    </row>
    <row r="15" spans="1:21" x14ac:dyDescent="0.3">
      <c r="A15" s="11"/>
      <c r="B15" s="26"/>
      <c r="C15" s="26"/>
      <c r="D15" s="26"/>
      <c r="E15" s="26"/>
      <c r="F15" s="26"/>
      <c r="G15" s="26"/>
      <c r="H15" s="26"/>
      <c r="I15" s="26"/>
      <c r="J15" s="27"/>
      <c r="L15" s="11"/>
      <c r="M15" s="26"/>
      <c r="N15" s="26"/>
      <c r="O15" s="26"/>
      <c r="P15" s="26"/>
      <c r="Q15" s="26"/>
      <c r="R15" s="26"/>
      <c r="S15" s="26"/>
      <c r="T15" s="26"/>
      <c r="U15" s="27"/>
    </row>
    <row r="16" spans="1:21" x14ac:dyDescent="0.3">
      <c r="A16" s="11"/>
      <c r="B16" s="26"/>
      <c r="C16" s="26"/>
      <c r="D16" s="30">
        <v>8</v>
      </c>
      <c r="E16" s="26"/>
      <c r="F16" s="26"/>
      <c r="G16" s="26"/>
      <c r="H16" s="26"/>
      <c r="I16" s="26"/>
      <c r="J16" s="27"/>
      <c r="L16" s="11"/>
      <c r="M16" s="26"/>
      <c r="N16" s="26"/>
      <c r="O16" s="30"/>
      <c r="P16" s="26"/>
      <c r="Q16" s="26"/>
      <c r="R16" s="26"/>
      <c r="S16" s="26"/>
      <c r="T16" s="26"/>
      <c r="U16" s="27"/>
    </row>
    <row r="17" spans="1:21" x14ac:dyDescent="0.3">
      <c r="A17" s="11"/>
      <c r="B17" s="26"/>
      <c r="C17" s="26"/>
      <c r="D17" s="26"/>
      <c r="E17" s="26"/>
      <c r="F17" s="26"/>
      <c r="G17" s="26"/>
      <c r="H17" s="26"/>
      <c r="I17" s="26"/>
      <c r="J17" s="27"/>
      <c r="L17" s="11"/>
      <c r="M17" s="26"/>
      <c r="N17" s="26"/>
      <c r="O17" s="26"/>
      <c r="P17" s="26"/>
      <c r="Q17" s="26"/>
      <c r="R17" s="26"/>
      <c r="S17" s="26"/>
      <c r="T17" s="26"/>
      <c r="U17" s="27"/>
    </row>
    <row r="18" spans="1:21" x14ac:dyDescent="0.3">
      <c r="A18" s="11"/>
      <c r="B18" s="26"/>
      <c r="C18" s="26"/>
      <c r="D18" s="26"/>
      <c r="E18" s="26"/>
      <c r="F18" s="26"/>
      <c r="G18" s="26"/>
      <c r="H18" s="26"/>
      <c r="I18" s="26"/>
      <c r="J18" s="27"/>
      <c r="L18" s="11"/>
      <c r="M18" s="26"/>
      <c r="N18" s="26"/>
      <c r="O18" s="26"/>
      <c r="P18" s="26"/>
      <c r="Q18" s="26"/>
      <c r="R18" s="26"/>
      <c r="S18" s="26"/>
      <c r="T18" s="26"/>
      <c r="U18" s="27"/>
    </row>
    <row r="19" spans="1:21" x14ac:dyDescent="0.3">
      <c r="A19" s="30">
        <v>2</v>
      </c>
      <c r="B19" s="28"/>
      <c r="C19" s="28"/>
      <c r="D19" s="28"/>
      <c r="E19" s="28"/>
      <c r="F19" s="28"/>
      <c r="G19" s="28"/>
      <c r="H19" s="28"/>
      <c r="I19" s="28"/>
      <c r="J19" s="29"/>
      <c r="L19" s="30"/>
      <c r="M19" s="28"/>
      <c r="N19" s="28"/>
      <c r="O19" s="28"/>
      <c r="P19" s="28"/>
      <c r="Q19" s="28"/>
      <c r="R19" s="28"/>
      <c r="S19" s="28"/>
      <c r="T19" s="28"/>
      <c r="U19" s="29"/>
    </row>
    <row r="22" spans="1:21" x14ac:dyDescent="0.3">
      <c r="A22" t="s">
        <v>165</v>
      </c>
    </row>
    <row r="23" spans="1:21" x14ac:dyDescent="0.3">
      <c r="A23" t="s">
        <v>166</v>
      </c>
      <c r="L23" t="s">
        <v>168</v>
      </c>
    </row>
    <row r="24" spans="1:21" x14ac:dyDescent="0.3">
      <c r="L24" t="s">
        <v>169</v>
      </c>
    </row>
    <row r="25" spans="1:21" x14ac:dyDescent="0.3">
      <c r="A25" s="23">
        <v>3</v>
      </c>
      <c r="B25" s="24">
        <v>4</v>
      </c>
      <c r="C25" s="24">
        <v>5</v>
      </c>
      <c r="D25" s="24">
        <v>6</v>
      </c>
      <c r="E25" s="24">
        <v>7</v>
      </c>
      <c r="F25" s="24">
        <v>8</v>
      </c>
      <c r="G25" s="24">
        <v>9</v>
      </c>
      <c r="H25" s="24">
        <v>10</v>
      </c>
      <c r="I25" s="24">
        <v>11</v>
      </c>
      <c r="J25" s="25">
        <v>12</v>
      </c>
      <c r="L25" s="23"/>
      <c r="M25" s="24"/>
      <c r="N25" s="24"/>
      <c r="O25" s="24"/>
      <c r="P25" s="24"/>
      <c r="Q25" s="24"/>
      <c r="R25" s="24"/>
      <c r="S25" s="24"/>
      <c r="T25" s="24"/>
      <c r="U25" s="25"/>
    </row>
    <row r="26" spans="1:21" x14ac:dyDescent="0.3">
      <c r="A26" s="11">
        <v>5</v>
      </c>
      <c r="B26" s="26">
        <v>6</v>
      </c>
      <c r="C26" s="26">
        <v>7</v>
      </c>
      <c r="D26" s="26">
        <v>8</v>
      </c>
      <c r="E26" s="26">
        <v>9</v>
      </c>
      <c r="F26" s="26">
        <v>10</v>
      </c>
      <c r="G26" s="26">
        <v>11</v>
      </c>
      <c r="H26" s="26">
        <v>12</v>
      </c>
      <c r="I26" s="26">
        <v>13</v>
      </c>
      <c r="J26" s="27">
        <v>14</v>
      </c>
      <c r="L26" s="11"/>
      <c r="M26" s="26"/>
      <c r="N26" s="26"/>
      <c r="O26" s="26"/>
      <c r="P26" s="26"/>
      <c r="Q26" s="26"/>
      <c r="R26" s="26"/>
      <c r="S26" s="26"/>
      <c r="T26" s="26"/>
      <c r="U26" s="27"/>
    </row>
    <row r="27" spans="1:21" x14ac:dyDescent="0.3">
      <c r="A27" s="11">
        <v>7</v>
      </c>
      <c r="B27" s="26">
        <v>8</v>
      </c>
      <c r="C27" s="26">
        <v>9</v>
      </c>
      <c r="D27" s="26">
        <v>10</v>
      </c>
      <c r="E27" s="26">
        <v>11</v>
      </c>
      <c r="F27" s="26">
        <v>12</v>
      </c>
      <c r="G27" s="26">
        <v>13</v>
      </c>
      <c r="H27" s="26">
        <v>14</v>
      </c>
      <c r="I27" s="26">
        <v>15</v>
      </c>
      <c r="J27" s="27">
        <v>16</v>
      </c>
      <c r="L27" s="11"/>
      <c r="M27" s="26"/>
      <c r="N27" s="26"/>
      <c r="O27" s="26"/>
      <c r="P27" s="26"/>
      <c r="Q27" s="26"/>
      <c r="R27" s="26"/>
      <c r="S27" s="26"/>
      <c r="T27" s="26"/>
      <c r="U27" s="27"/>
    </row>
    <row r="28" spans="1:21" x14ac:dyDescent="0.3">
      <c r="A28" s="11">
        <v>9</v>
      </c>
      <c r="B28" s="26">
        <v>10</v>
      </c>
      <c r="C28" s="26">
        <v>11</v>
      </c>
      <c r="D28" s="26">
        <v>12</v>
      </c>
      <c r="E28" s="26">
        <v>13</v>
      </c>
      <c r="F28" s="26">
        <v>14</v>
      </c>
      <c r="G28" s="26">
        <v>15</v>
      </c>
      <c r="H28" s="26">
        <v>16</v>
      </c>
      <c r="I28" s="26">
        <v>17</v>
      </c>
      <c r="J28" s="27">
        <v>18</v>
      </c>
      <c r="L28" s="11"/>
      <c r="M28" s="26"/>
      <c r="N28" s="26"/>
      <c r="O28" s="26"/>
      <c r="P28" s="26"/>
      <c r="Q28" s="26"/>
      <c r="R28" s="26"/>
      <c r="S28" s="26"/>
      <c r="T28" s="26"/>
      <c r="U28" s="27"/>
    </row>
    <row r="29" spans="1:21" x14ac:dyDescent="0.3">
      <c r="A29" s="11">
        <v>11</v>
      </c>
      <c r="B29" s="26">
        <v>12</v>
      </c>
      <c r="C29" s="26">
        <v>13</v>
      </c>
      <c r="D29" s="26">
        <v>14</v>
      </c>
      <c r="E29" s="26">
        <v>15</v>
      </c>
      <c r="F29" s="26">
        <v>16</v>
      </c>
      <c r="G29" s="26">
        <v>17</v>
      </c>
      <c r="H29" s="26">
        <v>18</v>
      </c>
      <c r="I29" s="26">
        <v>19</v>
      </c>
      <c r="J29" s="27">
        <v>20</v>
      </c>
      <c r="L29" s="11"/>
      <c r="M29" s="26"/>
      <c r="N29" s="26"/>
      <c r="O29" s="26"/>
      <c r="P29" s="26"/>
      <c r="Q29" s="26"/>
      <c r="R29" s="26"/>
      <c r="S29" s="26"/>
      <c r="T29" s="26"/>
      <c r="U29" s="27"/>
    </row>
    <row r="30" spans="1:21" x14ac:dyDescent="0.3">
      <c r="A30" s="11">
        <v>13</v>
      </c>
      <c r="B30" s="26">
        <v>14</v>
      </c>
      <c r="C30" s="26">
        <v>15</v>
      </c>
      <c r="D30" s="26">
        <v>16</v>
      </c>
      <c r="E30" s="26">
        <v>17</v>
      </c>
      <c r="F30" s="26">
        <v>18</v>
      </c>
      <c r="G30" s="26">
        <v>19</v>
      </c>
      <c r="H30" s="26">
        <v>20</v>
      </c>
      <c r="I30" s="26">
        <v>21</v>
      </c>
      <c r="J30" s="27">
        <v>22</v>
      </c>
      <c r="L30" s="11"/>
      <c r="M30" s="26"/>
      <c r="N30" s="26"/>
      <c r="O30" s="26"/>
      <c r="P30" s="26"/>
      <c r="Q30" s="26"/>
      <c r="R30" s="26"/>
      <c r="S30" s="26"/>
      <c r="T30" s="26"/>
      <c r="U30" s="27"/>
    </row>
    <row r="31" spans="1:21" x14ac:dyDescent="0.3">
      <c r="A31" s="11">
        <v>15</v>
      </c>
      <c r="B31" s="26">
        <v>16</v>
      </c>
      <c r="C31" s="26">
        <v>17</v>
      </c>
      <c r="D31" s="26">
        <v>18</v>
      </c>
      <c r="E31" s="26">
        <v>19</v>
      </c>
      <c r="F31" s="26">
        <v>20</v>
      </c>
      <c r="G31" s="26">
        <v>21</v>
      </c>
      <c r="H31" s="26">
        <v>22</v>
      </c>
      <c r="I31" s="26">
        <v>23</v>
      </c>
      <c r="J31" s="27">
        <v>24</v>
      </c>
      <c r="L31" s="11"/>
      <c r="M31" s="26"/>
      <c r="N31" s="26"/>
      <c r="O31" s="26"/>
      <c r="P31" s="26"/>
      <c r="Q31" s="26"/>
      <c r="R31" s="26"/>
      <c r="S31" s="26"/>
      <c r="T31" s="26"/>
      <c r="U31" s="27"/>
    </row>
    <row r="32" spans="1:21" x14ac:dyDescent="0.3">
      <c r="A32" s="11">
        <v>17</v>
      </c>
      <c r="B32" s="26">
        <v>18</v>
      </c>
      <c r="C32" s="26">
        <v>19</v>
      </c>
      <c r="D32" s="26">
        <v>20</v>
      </c>
      <c r="E32" s="26">
        <v>21</v>
      </c>
      <c r="F32" s="26">
        <v>22</v>
      </c>
      <c r="G32" s="26">
        <v>23</v>
      </c>
      <c r="H32" s="26">
        <v>24</v>
      </c>
      <c r="I32" s="26">
        <v>25</v>
      </c>
      <c r="J32" s="27">
        <v>26</v>
      </c>
      <c r="L32" s="11"/>
      <c r="M32" s="26"/>
      <c r="N32" s="26"/>
      <c r="O32" s="26"/>
      <c r="P32" s="26"/>
      <c r="Q32" s="26"/>
      <c r="R32" s="26"/>
      <c r="S32" s="26"/>
      <c r="T32" s="26"/>
      <c r="U32" s="27"/>
    </row>
    <row r="33" spans="1:21" x14ac:dyDescent="0.3">
      <c r="A33" s="11">
        <v>19</v>
      </c>
      <c r="B33">
        <v>20</v>
      </c>
      <c r="C33">
        <v>21</v>
      </c>
      <c r="D33">
        <v>22</v>
      </c>
      <c r="E33">
        <v>23</v>
      </c>
      <c r="F33">
        <v>24</v>
      </c>
      <c r="G33">
        <v>25</v>
      </c>
      <c r="H33">
        <v>26</v>
      </c>
      <c r="I33" s="26">
        <v>27</v>
      </c>
      <c r="J33" s="27">
        <v>28</v>
      </c>
      <c r="L33" s="11"/>
      <c r="T33" s="26"/>
      <c r="U33" s="27"/>
    </row>
    <row r="34" spans="1:21" x14ac:dyDescent="0.3">
      <c r="A34" s="12">
        <v>21</v>
      </c>
      <c r="B34" s="28">
        <v>22</v>
      </c>
      <c r="C34" s="28">
        <v>23</v>
      </c>
      <c r="D34" s="28">
        <v>24</v>
      </c>
      <c r="E34" s="28">
        <v>25</v>
      </c>
      <c r="F34" s="28">
        <v>26</v>
      </c>
      <c r="G34" s="28">
        <v>27</v>
      </c>
      <c r="H34" s="28">
        <v>28</v>
      </c>
      <c r="I34" s="28">
        <v>29</v>
      </c>
      <c r="J34" s="29">
        <v>30</v>
      </c>
      <c r="L34" s="12"/>
      <c r="M34" s="28"/>
      <c r="N34" s="28"/>
      <c r="O34" s="28"/>
      <c r="P34" s="28"/>
      <c r="Q34" s="28"/>
      <c r="R34" s="28"/>
      <c r="S34" s="28"/>
      <c r="T34" s="28"/>
      <c r="U34" s="29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775100-6E94-4309-B857-1FF9F717446F}">
  <sheetPr codeName="Sheet6"/>
  <dimension ref="A1:Q13"/>
  <sheetViews>
    <sheetView workbookViewId="0">
      <selection activeCell="E13" sqref="E13"/>
    </sheetView>
  </sheetViews>
  <sheetFormatPr defaultRowHeight="15.6" x14ac:dyDescent="0.3"/>
  <cols>
    <col min="15" max="15" width="12.69921875" customWidth="1"/>
  </cols>
  <sheetData>
    <row r="1" spans="1:17" x14ac:dyDescent="0.3">
      <c r="A1" s="3" t="s">
        <v>234</v>
      </c>
      <c r="D1" t="s">
        <v>141</v>
      </c>
      <c r="E1">
        <v>20</v>
      </c>
      <c r="F1">
        <v>25</v>
      </c>
      <c r="G1">
        <v>23</v>
      </c>
      <c r="H1">
        <v>18</v>
      </c>
      <c r="I1">
        <v>27</v>
      </c>
      <c r="J1">
        <v>29</v>
      </c>
      <c r="K1">
        <v>35</v>
      </c>
      <c r="L1">
        <v>22</v>
      </c>
      <c r="M1">
        <v>40</v>
      </c>
      <c r="N1">
        <v>43</v>
      </c>
    </row>
    <row r="3" spans="1:17" x14ac:dyDescent="0.3">
      <c r="E3" s="5" t="s">
        <v>145</v>
      </c>
      <c r="F3" s="5"/>
      <c r="G3" s="5"/>
      <c r="H3" s="5"/>
      <c r="I3" s="5"/>
      <c r="J3" s="5"/>
      <c r="K3" s="5"/>
      <c r="L3" s="5"/>
      <c r="P3" t="s">
        <v>98</v>
      </c>
      <c r="Q3" t="s">
        <v>97</v>
      </c>
    </row>
    <row r="4" spans="1:17" x14ac:dyDescent="0.3">
      <c r="A4" t="s">
        <v>131</v>
      </c>
      <c r="O4" t="s">
        <v>146</v>
      </c>
      <c r="Q4">
        <f>AVERAGE($E$1:$N$1)</f>
        <v>28.2</v>
      </c>
    </row>
    <row r="5" spans="1:17" x14ac:dyDescent="0.3">
      <c r="A5" t="s">
        <v>132</v>
      </c>
      <c r="O5" t="s">
        <v>142</v>
      </c>
      <c r="Q5">
        <f>MAX($E$1:$N$1)</f>
        <v>43</v>
      </c>
    </row>
    <row r="6" spans="1:17" x14ac:dyDescent="0.3">
      <c r="A6" t="s">
        <v>133</v>
      </c>
      <c r="F6" s="5"/>
      <c r="G6" s="5"/>
      <c r="H6" s="5"/>
      <c r="I6" s="5"/>
      <c r="J6" s="5"/>
      <c r="K6" s="5"/>
      <c r="L6" s="5"/>
      <c r="O6" t="s">
        <v>143</v>
      </c>
      <c r="Q6">
        <f>MIN($E$1:$N$1)</f>
        <v>18</v>
      </c>
    </row>
    <row r="7" spans="1:17" x14ac:dyDescent="0.3">
      <c r="A7" t="s">
        <v>134</v>
      </c>
      <c r="O7" t="s">
        <v>144</v>
      </c>
      <c r="Q7">
        <f>MEDIAN($E$1:$N$1)</f>
        <v>26</v>
      </c>
    </row>
    <row r="8" spans="1:17" x14ac:dyDescent="0.3">
      <c r="A8" t="s">
        <v>135</v>
      </c>
      <c r="O8" t="s">
        <v>147</v>
      </c>
      <c r="Q8">
        <f>SUM($E$1:$N$1)</f>
        <v>282</v>
      </c>
    </row>
    <row r="9" spans="1:17" x14ac:dyDescent="0.3">
      <c r="A9" t="s">
        <v>136</v>
      </c>
    </row>
    <row r="10" spans="1:17" x14ac:dyDescent="0.3">
      <c r="A10" t="s">
        <v>137</v>
      </c>
    </row>
    <row r="11" spans="1:17" x14ac:dyDescent="0.3">
      <c r="A11" t="s">
        <v>138</v>
      </c>
    </row>
    <row r="12" spans="1:17" x14ac:dyDescent="0.3">
      <c r="A12" t="s">
        <v>139</v>
      </c>
    </row>
    <row r="13" spans="1:17" x14ac:dyDescent="0.3">
      <c r="A13" t="s">
        <v>140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D70A6-D339-4AA5-BF8D-B7C7CDD476E0}">
  <sheetPr codeName="Sheet13"/>
  <dimension ref="A1:I20"/>
  <sheetViews>
    <sheetView workbookViewId="0">
      <selection activeCell="C21" sqref="C21"/>
    </sheetView>
  </sheetViews>
  <sheetFormatPr defaultRowHeight="15.6" x14ac:dyDescent="0.3"/>
  <cols>
    <col min="1" max="1" width="20.09765625" customWidth="1"/>
    <col min="2" max="3" width="12.69921875" customWidth="1"/>
    <col min="4" max="4" width="4.09765625" customWidth="1"/>
    <col min="5" max="6" width="12.69921875" customWidth="1"/>
    <col min="7" max="7" width="2.796875" customWidth="1"/>
    <col min="8" max="8" width="15" customWidth="1"/>
    <col min="9" max="9" width="12.69921875" customWidth="1"/>
  </cols>
  <sheetData>
    <row r="1" spans="1:9" x14ac:dyDescent="0.3">
      <c r="A1" t="s">
        <v>172</v>
      </c>
    </row>
    <row r="2" spans="1:9" x14ac:dyDescent="0.3">
      <c r="A2" t="s">
        <v>173</v>
      </c>
    </row>
    <row r="3" spans="1:9" x14ac:dyDescent="0.3">
      <c r="A3" s="3" t="s">
        <v>92</v>
      </c>
      <c r="B3" s="5" t="s">
        <v>93</v>
      </c>
      <c r="C3" s="5"/>
      <c r="D3" s="5"/>
    </row>
    <row r="4" spans="1:9" x14ac:dyDescent="0.3">
      <c r="A4" t="s">
        <v>99</v>
      </c>
      <c r="C4" s="19">
        <v>100</v>
      </c>
    </row>
    <row r="5" spans="1:9" x14ac:dyDescent="0.3">
      <c r="A5" s="9" t="s">
        <v>100</v>
      </c>
      <c r="C5" s="19">
        <v>150</v>
      </c>
    </row>
    <row r="6" spans="1:9" x14ac:dyDescent="0.3">
      <c r="A6" t="s">
        <v>101</v>
      </c>
      <c r="C6" s="19">
        <v>200</v>
      </c>
    </row>
    <row r="8" spans="1:9" x14ac:dyDescent="0.3">
      <c r="A8" s="3" t="s">
        <v>86</v>
      </c>
      <c r="B8" s="13" t="s">
        <v>82</v>
      </c>
      <c r="C8" s="14"/>
      <c r="E8" s="13" t="s">
        <v>106</v>
      </c>
      <c r="F8" s="14"/>
      <c r="H8" s="13" t="s">
        <v>90</v>
      </c>
      <c r="I8" s="14"/>
    </row>
    <row r="9" spans="1:9" x14ac:dyDescent="0.3">
      <c r="B9" s="11" t="s">
        <v>83</v>
      </c>
      <c r="C9" s="15">
        <v>1.3</v>
      </c>
      <c r="E9" s="11" t="s">
        <v>87</v>
      </c>
      <c r="F9" s="15">
        <v>1</v>
      </c>
      <c r="H9" s="11" t="s">
        <v>91</v>
      </c>
      <c r="I9" s="15">
        <v>1.2</v>
      </c>
    </row>
    <row r="10" spans="1:9" x14ac:dyDescent="0.3">
      <c r="B10" s="11" t="s">
        <v>84</v>
      </c>
      <c r="C10" s="16">
        <v>1</v>
      </c>
      <c r="E10" s="11" t="s">
        <v>88</v>
      </c>
      <c r="F10" s="16">
        <v>0.9</v>
      </c>
      <c r="H10" s="11" t="s">
        <v>107</v>
      </c>
      <c r="I10" s="16">
        <v>1</v>
      </c>
    </row>
    <row r="11" spans="1:9" x14ac:dyDescent="0.3">
      <c r="B11" s="11" t="s">
        <v>108</v>
      </c>
      <c r="C11" s="16">
        <v>0.8</v>
      </c>
      <c r="E11" s="12" t="s">
        <v>89</v>
      </c>
      <c r="F11" s="17">
        <v>1.1000000000000001</v>
      </c>
      <c r="H11" s="12" t="s">
        <v>109</v>
      </c>
      <c r="I11" s="17">
        <v>0.95</v>
      </c>
    </row>
    <row r="12" spans="1:9" x14ac:dyDescent="0.3">
      <c r="B12" s="12" t="s">
        <v>85</v>
      </c>
      <c r="C12" s="17">
        <v>1.2</v>
      </c>
    </row>
    <row r="17" spans="1:3" x14ac:dyDescent="0.3">
      <c r="A17" t="s">
        <v>236</v>
      </c>
    </row>
    <row r="18" spans="1:3" x14ac:dyDescent="0.3">
      <c r="A18" t="s">
        <v>95</v>
      </c>
    </row>
    <row r="19" spans="1:3" x14ac:dyDescent="0.3">
      <c r="A19" s="10" t="s">
        <v>96</v>
      </c>
      <c r="B19" s="10" t="s">
        <v>97</v>
      </c>
      <c r="C19" s="10" t="s">
        <v>98</v>
      </c>
    </row>
    <row r="20" spans="1:3" x14ac:dyDescent="0.3">
      <c r="B20" s="20">
        <f>$C$4*C9*F9*I10</f>
        <v>130</v>
      </c>
      <c r="C20" s="20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2F1A9A-7F5B-4D44-95F7-851840181695}">
  <sheetPr codeName="Sheet14"/>
  <dimension ref="A1:AA23"/>
  <sheetViews>
    <sheetView topLeftCell="A2" workbookViewId="0">
      <selection activeCell="D24" sqref="D24"/>
    </sheetView>
  </sheetViews>
  <sheetFormatPr defaultRowHeight="15.6" x14ac:dyDescent="0.3"/>
  <cols>
    <col min="1" max="1" width="14.69921875" customWidth="1"/>
    <col min="2" max="32" width="5.796875" customWidth="1"/>
    <col min="33" max="62" width="4.09765625" customWidth="1"/>
  </cols>
  <sheetData>
    <row r="1" spans="1:27" x14ac:dyDescent="0.3">
      <c r="A1" t="s">
        <v>174</v>
      </c>
    </row>
    <row r="2" spans="1:27" x14ac:dyDescent="0.3">
      <c r="A2" t="s">
        <v>175</v>
      </c>
    </row>
    <row r="3" spans="1:27" x14ac:dyDescent="0.3">
      <c r="A3" t="s">
        <v>176</v>
      </c>
    </row>
    <row r="5" spans="1:27" x14ac:dyDescent="0.3">
      <c r="A5" s="3" t="s">
        <v>177</v>
      </c>
      <c r="B5" t="s">
        <v>178</v>
      </c>
    </row>
    <row r="6" spans="1:27" x14ac:dyDescent="0.3">
      <c r="A6" s="38"/>
      <c r="B6" t="s">
        <v>183</v>
      </c>
    </row>
    <row r="7" spans="1:27" x14ac:dyDescent="0.3">
      <c r="A7" s="39" t="s">
        <v>179</v>
      </c>
      <c r="B7" s="13">
        <v>0</v>
      </c>
      <c r="C7" s="18">
        <v>1</v>
      </c>
      <c r="D7" s="18">
        <v>2</v>
      </c>
      <c r="E7" s="18">
        <v>3</v>
      </c>
      <c r="F7" s="18">
        <v>4</v>
      </c>
      <c r="G7" s="18">
        <v>5</v>
      </c>
      <c r="H7" s="18">
        <v>6</v>
      </c>
      <c r="I7" s="18">
        <v>7</v>
      </c>
      <c r="J7" s="18">
        <v>8</v>
      </c>
      <c r="K7" s="18">
        <v>9</v>
      </c>
      <c r="L7" s="18">
        <v>10</v>
      </c>
      <c r="M7" s="18">
        <v>11</v>
      </c>
      <c r="N7" s="18">
        <v>12</v>
      </c>
      <c r="O7" s="18">
        <v>13</v>
      </c>
      <c r="P7" s="18">
        <v>14</v>
      </c>
      <c r="Q7" s="18">
        <v>15</v>
      </c>
      <c r="R7" s="18">
        <v>16</v>
      </c>
      <c r="S7" s="18">
        <v>17</v>
      </c>
      <c r="T7" s="18">
        <v>18</v>
      </c>
      <c r="U7" s="18">
        <v>19</v>
      </c>
      <c r="V7" s="18">
        <v>20</v>
      </c>
      <c r="W7" s="18">
        <v>21</v>
      </c>
      <c r="X7" s="18">
        <v>22</v>
      </c>
      <c r="Y7" s="18">
        <v>23</v>
      </c>
      <c r="Z7" s="18">
        <v>24</v>
      </c>
      <c r="AA7" s="14">
        <v>25</v>
      </c>
    </row>
    <row r="8" spans="1:27" x14ac:dyDescent="0.3">
      <c r="A8" s="15">
        <v>40</v>
      </c>
      <c r="B8" s="11">
        <v>1</v>
      </c>
      <c r="C8" s="26">
        <v>0.98750000000000004</v>
      </c>
      <c r="D8" s="26">
        <v>0.97499999999999998</v>
      </c>
      <c r="E8" s="26">
        <v>0.96250000000000002</v>
      </c>
      <c r="F8" s="26">
        <v>0.95</v>
      </c>
      <c r="G8" s="26">
        <v>0.9375</v>
      </c>
      <c r="H8" s="26">
        <v>0.92500000000000004</v>
      </c>
      <c r="I8" s="26">
        <v>0.91249999999999998</v>
      </c>
      <c r="J8" s="26">
        <v>0.9</v>
      </c>
      <c r="K8" s="26">
        <v>0.88749999999999996</v>
      </c>
      <c r="L8" s="26">
        <v>0.875</v>
      </c>
      <c r="M8" s="26">
        <v>0.86250000000000004</v>
      </c>
      <c r="N8" s="26">
        <v>0.85</v>
      </c>
      <c r="O8" s="26">
        <v>0.83750000000000002</v>
      </c>
      <c r="P8" s="26">
        <v>0.82499999999999996</v>
      </c>
      <c r="Q8" s="26">
        <v>0.8125</v>
      </c>
      <c r="R8" s="26">
        <v>0.8</v>
      </c>
      <c r="S8" s="26">
        <v>0.78749999999999998</v>
      </c>
      <c r="T8" s="26">
        <v>0.77500000000000002</v>
      </c>
      <c r="U8" s="26">
        <v>0.76249999999999996</v>
      </c>
      <c r="V8" s="26">
        <v>0.75</v>
      </c>
      <c r="W8" s="26">
        <v>0.73750000000000004</v>
      </c>
      <c r="X8" s="26">
        <v>0.72499999999999998</v>
      </c>
      <c r="Y8" s="26">
        <v>0.71250000000000002</v>
      </c>
      <c r="Z8" s="26">
        <v>0.7</v>
      </c>
      <c r="AA8" s="27">
        <v>0.6875</v>
      </c>
    </row>
    <row r="9" spans="1:27" x14ac:dyDescent="0.3">
      <c r="A9" s="16">
        <v>41</v>
      </c>
      <c r="B9" s="11">
        <v>1</v>
      </c>
      <c r="C9" s="26">
        <v>0.98734177215189878</v>
      </c>
      <c r="D9" s="26">
        <v>0.97468354430379744</v>
      </c>
      <c r="E9" s="26">
        <v>0.96202531645569622</v>
      </c>
      <c r="F9" s="26">
        <v>0.94936708860759489</v>
      </c>
      <c r="G9" s="26">
        <v>0.93670886075949367</v>
      </c>
      <c r="H9" s="26">
        <v>0.92405063291139244</v>
      </c>
      <c r="I9" s="26">
        <v>0.91139240506329111</v>
      </c>
      <c r="J9" s="26">
        <v>0.89873417721518989</v>
      </c>
      <c r="K9" s="26">
        <v>0.88607594936708867</v>
      </c>
      <c r="L9" s="26">
        <v>0.87341772151898733</v>
      </c>
      <c r="M9" s="26">
        <v>0.86075949367088611</v>
      </c>
      <c r="N9" s="26">
        <v>0.84810126582278478</v>
      </c>
      <c r="O9" s="26">
        <v>0.83544303797468356</v>
      </c>
      <c r="P9" s="26">
        <v>0.82278481012658222</v>
      </c>
      <c r="Q9" s="26">
        <v>0.810126582278481</v>
      </c>
      <c r="R9" s="26">
        <v>0.79746835443037978</v>
      </c>
      <c r="S9" s="26">
        <v>0.78481012658227844</v>
      </c>
      <c r="T9" s="26">
        <v>0.77215189873417722</v>
      </c>
      <c r="U9" s="26">
        <v>0.759493670886076</v>
      </c>
      <c r="V9" s="26">
        <v>0.74683544303797467</v>
      </c>
      <c r="W9" s="26">
        <v>0.73417721518987344</v>
      </c>
      <c r="X9" s="26">
        <v>0.72151898734177222</v>
      </c>
      <c r="Y9" s="26">
        <v>0.70886075949367089</v>
      </c>
      <c r="Z9" s="26">
        <v>0.69620253164556956</v>
      </c>
      <c r="AA9" s="27">
        <v>0.68354430379746833</v>
      </c>
    </row>
    <row r="10" spans="1:27" x14ac:dyDescent="0.3">
      <c r="A10" s="16">
        <v>42</v>
      </c>
      <c r="B10" s="11">
        <v>1</v>
      </c>
      <c r="C10" s="26">
        <v>0.98717948717948723</v>
      </c>
      <c r="D10" s="26">
        <v>0.97435897435897434</v>
      </c>
      <c r="E10" s="26">
        <v>0.96153846153846156</v>
      </c>
      <c r="F10" s="26">
        <v>0.94871794871794868</v>
      </c>
      <c r="G10" s="26">
        <v>0.9358974358974359</v>
      </c>
      <c r="H10" s="26">
        <v>0.92307692307692313</v>
      </c>
      <c r="I10" s="26">
        <v>0.91025641025641024</v>
      </c>
      <c r="J10" s="26">
        <v>0.89743589743589747</v>
      </c>
      <c r="K10" s="26">
        <v>0.88461538461538458</v>
      </c>
      <c r="L10" s="26">
        <v>0.87179487179487181</v>
      </c>
      <c r="M10" s="26">
        <v>0.85897435897435903</v>
      </c>
      <c r="N10" s="26">
        <v>0.84615384615384615</v>
      </c>
      <c r="O10" s="26">
        <v>0.83333333333333337</v>
      </c>
      <c r="P10" s="26">
        <v>0.82051282051282048</v>
      </c>
      <c r="Q10" s="26">
        <v>0.80769230769230771</v>
      </c>
      <c r="R10" s="26">
        <v>0.79487179487179493</v>
      </c>
      <c r="S10" s="26">
        <v>0.78205128205128205</v>
      </c>
      <c r="T10" s="26">
        <v>0.76923076923076916</v>
      </c>
      <c r="U10" s="26">
        <v>0.75641025641025639</v>
      </c>
      <c r="V10" s="26">
        <v>0.74358974358974361</v>
      </c>
      <c r="W10" s="26">
        <v>0.73076923076923084</v>
      </c>
      <c r="X10" s="26">
        <v>0.71794871794871795</v>
      </c>
      <c r="Y10" s="26">
        <v>0.70512820512820507</v>
      </c>
      <c r="Z10" s="26">
        <v>0.69230769230769229</v>
      </c>
      <c r="AA10" s="27">
        <v>0.67948717948717952</v>
      </c>
    </row>
    <row r="11" spans="1:27" x14ac:dyDescent="0.3">
      <c r="A11" s="16">
        <v>43</v>
      </c>
      <c r="B11" s="11">
        <v>1</v>
      </c>
      <c r="C11" s="26">
        <v>0.98701298701298701</v>
      </c>
      <c r="D11" s="26">
        <v>0.97402597402597402</v>
      </c>
      <c r="E11" s="26">
        <v>0.96103896103896103</v>
      </c>
      <c r="F11" s="26">
        <v>0.94805194805194803</v>
      </c>
      <c r="G11" s="26">
        <v>0.93506493506493504</v>
      </c>
      <c r="H11" s="26">
        <v>0.92207792207792205</v>
      </c>
      <c r="I11" s="26">
        <v>0.90909090909090906</v>
      </c>
      <c r="J11" s="26">
        <v>0.89610389610389607</v>
      </c>
      <c r="K11" s="26">
        <v>0.88311688311688308</v>
      </c>
      <c r="L11" s="26">
        <v>0.87012987012987009</v>
      </c>
      <c r="M11" s="26">
        <v>0.85714285714285721</v>
      </c>
      <c r="N11" s="26">
        <v>0.8441558441558441</v>
      </c>
      <c r="O11" s="26">
        <v>0.83116883116883122</v>
      </c>
      <c r="P11" s="26">
        <v>0.81818181818181812</v>
      </c>
      <c r="Q11" s="26">
        <v>0.80519480519480524</v>
      </c>
      <c r="R11" s="26">
        <v>0.79220779220779214</v>
      </c>
      <c r="S11" s="26">
        <v>0.77922077922077926</v>
      </c>
      <c r="T11" s="26">
        <v>0.76623376623376627</v>
      </c>
      <c r="U11" s="26">
        <v>0.75324675324675328</v>
      </c>
      <c r="V11" s="26">
        <v>0.74025974025974028</v>
      </c>
      <c r="W11" s="26">
        <v>0.72727272727272729</v>
      </c>
      <c r="X11" s="26">
        <v>0.7142857142857143</v>
      </c>
      <c r="Y11" s="26">
        <v>0.70129870129870131</v>
      </c>
      <c r="Z11" s="26">
        <v>0.68831168831168832</v>
      </c>
      <c r="AA11" s="27">
        <v>0.67532467532467533</v>
      </c>
    </row>
    <row r="12" spans="1:27" x14ac:dyDescent="0.3">
      <c r="A12" s="16">
        <v>44</v>
      </c>
      <c r="B12" s="11">
        <v>1</v>
      </c>
      <c r="C12" s="26">
        <v>0.98684210526315785</v>
      </c>
      <c r="D12" s="26">
        <v>0.97368421052631582</v>
      </c>
      <c r="E12" s="26">
        <v>0.96052631578947367</v>
      </c>
      <c r="F12" s="26">
        <v>0.94736842105263164</v>
      </c>
      <c r="G12" s="26">
        <v>0.93421052631578949</v>
      </c>
      <c r="H12" s="26">
        <v>0.92105263157894735</v>
      </c>
      <c r="I12" s="26">
        <v>0.90789473684210531</v>
      </c>
      <c r="J12" s="26">
        <v>0.89473684210526316</v>
      </c>
      <c r="K12" s="26">
        <v>0.88157894736842102</v>
      </c>
      <c r="L12" s="26">
        <v>0.86842105263157898</v>
      </c>
      <c r="M12" s="26">
        <v>0.85526315789473684</v>
      </c>
      <c r="N12" s="26">
        <v>0.84210526315789469</v>
      </c>
      <c r="O12" s="26">
        <v>0.82894736842105265</v>
      </c>
      <c r="P12" s="26">
        <v>0.81578947368421051</v>
      </c>
      <c r="Q12" s="26">
        <v>0.80263157894736836</v>
      </c>
      <c r="R12" s="26">
        <v>0.78947368421052633</v>
      </c>
      <c r="S12" s="26">
        <v>0.77631578947368418</v>
      </c>
      <c r="T12" s="26">
        <v>0.76315789473684215</v>
      </c>
      <c r="U12" s="26">
        <v>0.75</v>
      </c>
      <c r="V12" s="26">
        <v>0.73684210526315796</v>
      </c>
      <c r="W12" s="26">
        <v>0.72368421052631571</v>
      </c>
      <c r="X12" s="26">
        <v>0.71052631578947367</v>
      </c>
      <c r="Y12" s="26">
        <v>0.69736842105263164</v>
      </c>
      <c r="Z12" s="26">
        <v>0.68421052631578949</v>
      </c>
      <c r="AA12" s="27">
        <v>0.67105263157894735</v>
      </c>
    </row>
    <row r="13" spans="1:27" x14ac:dyDescent="0.3">
      <c r="A13" s="16">
        <v>45</v>
      </c>
      <c r="B13" s="11">
        <v>1</v>
      </c>
      <c r="C13" s="26">
        <v>0.98666666666666669</v>
      </c>
      <c r="D13" s="26">
        <v>0.97333333333333338</v>
      </c>
      <c r="E13" s="26">
        <v>0.96</v>
      </c>
      <c r="F13" s="26">
        <v>0.94666666666666666</v>
      </c>
      <c r="G13" s="26">
        <v>0.93333333333333335</v>
      </c>
      <c r="H13" s="26">
        <v>0.92</v>
      </c>
      <c r="I13" s="26">
        <v>0.90666666666666662</v>
      </c>
      <c r="J13" s="26">
        <v>0.89333333333333331</v>
      </c>
      <c r="K13" s="26">
        <v>0.88</v>
      </c>
      <c r="L13" s="26">
        <v>0.8666666666666667</v>
      </c>
      <c r="M13" s="26">
        <v>0.85333333333333328</v>
      </c>
      <c r="N13" s="26">
        <v>0.84</v>
      </c>
      <c r="O13" s="26">
        <v>0.82666666666666666</v>
      </c>
      <c r="P13" s="26">
        <v>0.81333333333333335</v>
      </c>
      <c r="Q13" s="26">
        <v>0.8</v>
      </c>
      <c r="R13" s="26">
        <v>0.78666666666666663</v>
      </c>
      <c r="S13" s="26">
        <v>0.77333333333333332</v>
      </c>
      <c r="T13" s="26">
        <v>0.76</v>
      </c>
      <c r="U13" s="26">
        <v>0.74666666666666659</v>
      </c>
      <c r="V13" s="26">
        <v>0.73333333333333339</v>
      </c>
      <c r="W13" s="26">
        <v>0.72</v>
      </c>
      <c r="X13" s="26">
        <v>0.70666666666666667</v>
      </c>
      <c r="Y13" s="26">
        <v>0.69333333333333336</v>
      </c>
      <c r="Z13" s="26">
        <v>0.67999999999999994</v>
      </c>
      <c r="AA13" s="27">
        <v>0.66666666666666674</v>
      </c>
    </row>
    <row r="14" spans="1:27" x14ac:dyDescent="0.3">
      <c r="A14" s="16">
        <v>46</v>
      </c>
      <c r="B14" s="11">
        <v>1</v>
      </c>
      <c r="C14" s="26">
        <v>0.98648648648648651</v>
      </c>
      <c r="D14" s="26">
        <v>0.97297297297297303</v>
      </c>
      <c r="E14" s="26">
        <v>0.95945945945945943</v>
      </c>
      <c r="F14" s="26">
        <v>0.94594594594594594</v>
      </c>
      <c r="G14" s="26">
        <v>0.93243243243243246</v>
      </c>
      <c r="H14" s="26">
        <v>0.91891891891891886</v>
      </c>
      <c r="I14" s="26">
        <v>0.90540540540540537</v>
      </c>
      <c r="J14" s="26">
        <v>0.89189189189189189</v>
      </c>
      <c r="K14" s="26">
        <v>0.8783783783783784</v>
      </c>
      <c r="L14" s="26">
        <v>0.86486486486486491</v>
      </c>
      <c r="M14" s="26">
        <v>0.85135135135135132</v>
      </c>
      <c r="N14" s="26">
        <v>0.83783783783783783</v>
      </c>
      <c r="O14" s="26">
        <v>0.82432432432432434</v>
      </c>
      <c r="P14" s="26">
        <v>0.81081081081081074</v>
      </c>
      <c r="Q14" s="26">
        <v>0.79729729729729726</v>
      </c>
      <c r="R14" s="26">
        <v>0.78378378378378377</v>
      </c>
      <c r="S14" s="26">
        <v>0.77027027027027029</v>
      </c>
      <c r="T14" s="26">
        <v>0.7567567567567568</v>
      </c>
      <c r="U14" s="26">
        <v>0.7432432432432432</v>
      </c>
      <c r="V14" s="26">
        <v>0.72972972972972971</v>
      </c>
      <c r="W14" s="26">
        <v>0.71621621621621623</v>
      </c>
      <c r="X14" s="26">
        <v>0.70270270270270263</v>
      </c>
      <c r="Y14" s="26">
        <v>0.68918918918918926</v>
      </c>
      <c r="Z14" s="26">
        <v>0.67567567567567566</v>
      </c>
      <c r="AA14" s="27">
        <v>0.66216216216216217</v>
      </c>
    </row>
    <row r="15" spans="1:27" x14ac:dyDescent="0.3">
      <c r="A15" s="16">
        <v>47</v>
      </c>
      <c r="B15" s="11">
        <v>1</v>
      </c>
      <c r="C15" s="26">
        <v>0.98630136986301364</v>
      </c>
      <c r="D15" s="26">
        <v>0.9726027397260274</v>
      </c>
      <c r="E15" s="26">
        <v>0.95890410958904115</v>
      </c>
      <c r="F15" s="26">
        <v>0.9452054794520548</v>
      </c>
      <c r="G15" s="26">
        <v>0.93150684931506844</v>
      </c>
      <c r="H15" s="26">
        <v>0.9178082191780822</v>
      </c>
      <c r="I15" s="26">
        <v>0.90410958904109595</v>
      </c>
      <c r="J15" s="26">
        <v>0.8904109589041096</v>
      </c>
      <c r="K15" s="26">
        <v>0.87671232876712324</v>
      </c>
      <c r="L15" s="26">
        <v>0.86301369863013699</v>
      </c>
      <c r="M15" s="26">
        <v>0.84931506849315075</v>
      </c>
      <c r="N15" s="26">
        <v>0.83561643835616439</v>
      </c>
      <c r="O15" s="77">
        <v>0.82191780821917804</v>
      </c>
      <c r="P15" s="26">
        <v>0.80821917808219179</v>
      </c>
      <c r="Q15" s="26">
        <v>0.79452054794520555</v>
      </c>
      <c r="R15" s="26">
        <v>0.78082191780821919</v>
      </c>
      <c r="S15" s="26">
        <v>0.76712328767123283</v>
      </c>
      <c r="T15" s="26">
        <v>0.75342465753424659</v>
      </c>
      <c r="U15" s="26">
        <v>0.73972602739726034</v>
      </c>
      <c r="V15" s="26">
        <v>0.72602739726027399</v>
      </c>
      <c r="W15" s="26">
        <v>0.71232876712328763</v>
      </c>
      <c r="X15" s="26">
        <v>0.69863013698630139</v>
      </c>
      <c r="Y15" s="26">
        <v>0.68493150684931514</v>
      </c>
      <c r="Z15" s="26">
        <v>0.67123287671232879</v>
      </c>
      <c r="AA15" s="27">
        <v>0.65753424657534243</v>
      </c>
    </row>
    <row r="16" spans="1:27" x14ac:dyDescent="0.3">
      <c r="A16" s="16">
        <v>48</v>
      </c>
      <c r="B16" s="11">
        <v>1</v>
      </c>
      <c r="C16" s="26">
        <v>0.98611111111111116</v>
      </c>
      <c r="D16" s="26">
        <v>0.97222222222222221</v>
      </c>
      <c r="E16" s="26">
        <v>0.95833333333333337</v>
      </c>
      <c r="F16" s="26">
        <v>0.94444444444444442</v>
      </c>
      <c r="G16" s="26">
        <v>0.93055555555555558</v>
      </c>
      <c r="H16" s="26">
        <v>0.91666666666666663</v>
      </c>
      <c r="I16" s="26">
        <v>0.90277777777777779</v>
      </c>
      <c r="J16" s="26">
        <v>0.88888888888888884</v>
      </c>
      <c r="K16" s="26">
        <v>0.875</v>
      </c>
      <c r="L16" s="26">
        <v>0.86111111111111116</v>
      </c>
      <c r="M16" s="26">
        <v>0.84722222222222221</v>
      </c>
      <c r="N16" s="26">
        <v>0.83333333333333337</v>
      </c>
      <c r="O16" s="26">
        <v>0.81944444444444442</v>
      </c>
      <c r="P16" s="26">
        <v>0.80555555555555558</v>
      </c>
      <c r="Q16" s="26">
        <v>0.79166666666666663</v>
      </c>
      <c r="R16" s="26">
        <v>0.77777777777777779</v>
      </c>
      <c r="S16" s="26">
        <v>0.76388888888888884</v>
      </c>
      <c r="T16" s="26">
        <v>0.75</v>
      </c>
      <c r="U16" s="26">
        <v>0.73611111111111116</v>
      </c>
      <c r="V16" s="26">
        <v>0.72222222222222221</v>
      </c>
      <c r="W16" s="26">
        <v>0.70833333333333326</v>
      </c>
      <c r="X16" s="26">
        <v>0.69444444444444442</v>
      </c>
      <c r="Y16" s="26">
        <v>0.68055555555555558</v>
      </c>
      <c r="Z16" s="26">
        <v>0.66666666666666674</v>
      </c>
      <c r="AA16" s="27">
        <v>0.65277777777777779</v>
      </c>
    </row>
    <row r="17" spans="1:27" x14ac:dyDescent="0.3">
      <c r="A17" s="16">
        <v>49</v>
      </c>
      <c r="B17" s="11">
        <v>1</v>
      </c>
      <c r="C17" s="26">
        <v>0.9859154929577465</v>
      </c>
      <c r="D17" s="26">
        <v>0.971830985915493</v>
      </c>
      <c r="E17" s="26">
        <v>0.95774647887323949</v>
      </c>
      <c r="F17" s="26">
        <v>0.94366197183098588</v>
      </c>
      <c r="G17" s="26">
        <v>0.92957746478873238</v>
      </c>
      <c r="H17" s="26">
        <v>0.91549295774647887</v>
      </c>
      <c r="I17" s="26">
        <v>0.90140845070422537</v>
      </c>
      <c r="J17" s="26">
        <v>0.88732394366197187</v>
      </c>
      <c r="K17" s="26">
        <v>0.87323943661971826</v>
      </c>
      <c r="L17" s="26">
        <v>0.85915492957746475</v>
      </c>
      <c r="M17" s="26">
        <v>0.84507042253521125</v>
      </c>
      <c r="N17" s="26">
        <v>0.83098591549295775</v>
      </c>
      <c r="O17" s="26">
        <v>0.81690140845070425</v>
      </c>
      <c r="P17" s="26">
        <v>0.80281690140845074</v>
      </c>
      <c r="Q17" s="26">
        <v>0.78873239436619724</v>
      </c>
      <c r="R17" s="26">
        <v>0.77464788732394363</v>
      </c>
      <c r="S17" s="26">
        <v>0.76056338028169013</v>
      </c>
      <c r="T17" s="26">
        <v>0.74647887323943662</v>
      </c>
      <c r="U17" s="26">
        <v>0.73239436619718312</v>
      </c>
      <c r="V17" s="26">
        <v>0.71830985915492951</v>
      </c>
      <c r="W17" s="26">
        <v>0.70422535211267601</v>
      </c>
      <c r="X17" s="26">
        <v>0.6901408450704225</v>
      </c>
      <c r="Y17" s="26">
        <v>0.676056338028169</v>
      </c>
      <c r="Z17" s="26">
        <v>0.6619718309859155</v>
      </c>
      <c r="AA17" s="27">
        <v>0.647887323943662</v>
      </c>
    </row>
    <row r="18" spans="1:27" x14ac:dyDescent="0.3">
      <c r="A18" s="17">
        <v>50</v>
      </c>
      <c r="B18" s="12">
        <v>1</v>
      </c>
      <c r="C18" s="28">
        <v>0.98571428571428577</v>
      </c>
      <c r="D18" s="28">
        <v>0.97142857142857142</v>
      </c>
      <c r="E18" s="28">
        <v>0.95714285714285718</v>
      </c>
      <c r="F18" s="28">
        <v>0.94285714285714284</v>
      </c>
      <c r="G18" s="28">
        <v>0.9285714285714286</v>
      </c>
      <c r="H18" s="28">
        <v>0.91428571428571426</v>
      </c>
      <c r="I18" s="28">
        <v>0.9</v>
      </c>
      <c r="J18" s="28">
        <v>0.88571428571428568</v>
      </c>
      <c r="K18" s="28">
        <v>0.87142857142857144</v>
      </c>
      <c r="L18" s="28">
        <v>0.85714285714285721</v>
      </c>
      <c r="M18" s="28">
        <v>0.84285714285714286</v>
      </c>
      <c r="N18" s="28">
        <v>0.82857142857142851</v>
      </c>
      <c r="O18" s="28">
        <v>0.81428571428571428</v>
      </c>
      <c r="P18" s="28">
        <v>0.8</v>
      </c>
      <c r="Q18" s="28">
        <v>0.7857142857142857</v>
      </c>
      <c r="R18" s="28">
        <v>0.77142857142857146</v>
      </c>
      <c r="S18" s="28">
        <v>0.75714285714285712</v>
      </c>
      <c r="T18" s="28">
        <v>0.74285714285714288</v>
      </c>
      <c r="U18" s="28">
        <v>0.72857142857142865</v>
      </c>
      <c r="V18" s="28">
        <v>0.7142857142857143</v>
      </c>
      <c r="W18" s="28">
        <v>0.7</v>
      </c>
      <c r="X18" s="28">
        <v>0.68571428571428572</v>
      </c>
      <c r="Y18" s="28">
        <v>0.67142857142857149</v>
      </c>
      <c r="Z18" s="28">
        <v>0.65714285714285714</v>
      </c>
      <c r="AA18" s="29">
        <v>0.64285714285714279</v>
      </c>
    </row>
    <row r="20" spans="1:27" x14ac:dyDescent="0.3">
      <c r="A20" t="s">
        <v>255</v>
      </c>
    </row>
    <row r="21" spans="1:27" x14ac:dyDescent="0.3">
      <c r="A21" t="s">
        <v>161</v>
      </c>
    </row>
    <row r="22" spans="1:27" x14ac:dyDescent="0.3">
      <c r="A22" t="s">
        <v>181</v>
      </c>
      <c r="J22" t="s">
        <v>182</v>
      </c>
    </row>
    <row r="23" spans="1:27" x14ac:dyDescent="0.3">
      <c r="A23" t="s">
        <v>96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30953D4E10FE3478F16DF8AE620FF58" ma:contentTypeVersion="13" ma:contentTypeDescription="Create a new document." ma:contentTypeScope="" ma:versionID="c62e75c58c57bb4c3919bea834fa27df">
  <xsd:schema xmlns:xsd="http://www.w3.org/2001/XMLSchema" xmlns:xs="http://www.w3.org/2001/XMLSchema" xmlns:p="http://schemas.microsoft.com/office/2006/metadata/properties" xmlns:ns3="deb4d3e6-a70c-47e5-9c6f-95575a7894d5" xmlns:ns4="f0aacf05-8f12-41d4-beec-4762f74e90d5" targetNamespace="http://schemas.microsoft.com/office/2006/metadata/properties" ma:root="true" ma:fieldsID="0eb8fa7252c503782b8793caeed4ba4e" ns3:_="" ns4:_="">
    <xsd:import namespace="deb4d3e6-a70c-47e5-9c6f-95575a7894d5"/>
    <xsd:import namespace="f0aacf05-8f12-41d4-beec-4762f74e90d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b4d3e6-a70c-47e5-9c6f-95575a7894d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aacf05-8f12-41d4-beec-4762f74e90d5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0D67272-0F59-4BE1-A7FC-869528FF7E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eb4d3e6-a70c-47e5-9c6f-95575a7894d5"/>
    <ds:schemaRef ds:uri="f0aacf05-8f12-41d4-beec-4762f74e90d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364BA89-5B1E-4482-9F93-1AE3CD7CBFB4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deb4d3e6-a70c-47e5-9c6f-95575a7894d5"/>
    <ds:schemaRef ds:uri="http://schemas.microsoft.com/office/2006/documentManagement/types"/>
    <ds:schemaRef ds:uri="f0aacf05-8f12-41d4-beec-4762f74e90d5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8D2954F-5A06-48EF-B82B-3DBB8F5E1B1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P&amp;CExample</vt:lpstr>
      <vt:lpstr>P&amp;C(cont.)</vt:lpstr>
      <vt:lpstr>If-Statements</vt:lpstr>
      <vt:lpstr>If-Statements (cont.)</vt:lpstr>
      <vt:lpstr>For Loops</vt:lpstr>
      <vt:lpstr>For Loops (cont.)</vt:lpstr>
      <vt:lpstr>Arrays</vt:lpstr>
      <vt:lpstr>Arrays (cont.)</vt:lpstr>
      <vt:lpstr>2-D Arrays</vt:lpstr>
      <vt:lpstr>2-D Arrays (cont.)</vt:lpstr>
      <vt:lpstr>Select</vt:lpstr>
      <vt:lpstr>Macro Recorder</vt:lpstr>
      <vt:lpstr>Tuition Report</vt:lpstr>
      <vt:lpstr>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bcraw</cp:lastModifiedBy>
  <cp:lastPrinted>2020-02-19T22:17:33Z</cp:lastPrinted>
  <dcterms:created xsi:type="dcterms:W3CDTF">2020-02-12T21:25:38Z</dcterms:created>
  <dcterms:modified xsi:type="dcterms:W3CDTF">2020-04-06T11:16:49Z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0x010100830953D4E10FE3478F16DF8AE620FF58</vt:lpwstr>
  </property>
</Properties>
</file>